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VZDUCHOVKA\Súťaže_2022\"/>
    </mc:Choice>
  </mc:AlternateContent>
  <bookViews>
    <workbookView xWindow="0" yWindow="0" windowWidth="23040" windowHeight="9408"/>
  </bookViews>
  <sheets>
    <sheet name="Celkovo" sheetId="3" r:id="rId1"/>
  </sheets>
  <definedNames>
    <definedName name="_xlnm._FilterDatabase" localSheetId="0" hidden="1">Celkovo!$B$53:$N$64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70" i="3" l="1"/>
  <c r="M59" i="3"/>
  <c r="M60" i="3"/>
  <c r="M61" i="3"/>
  <c r="M62" i="3"/>
  <c r="M63" i="3"/>
  <c r="M64" i="3"/>
  <c r="M56" i="3"/>
  <c r="M55" i="3"/>
  <c r="M58" i="3"/>
  <c r="M57" i="3"/>
  <c r="G59" i="3"/>
  <c r="G60" i="3"/>
  <c r="G61" i="3"/>
  <c r="G62" i="3"/>
  <c r="G63" i="3"/>
  <c r="G64" i="3"/>
  <c r="I55" i="3"/>
  <c r="I58" i="3"/>
  <c r="I57" i="3"/>
  <c r="I59" i="3"/>
  <c r="I60" i="3"/>
  <c r="I61" i="3"/>
  <c r="I62" i="3"/>
  <c r="I63" i="3"/>
  <c r="I64" i="3"/>
  <c r="K92" i="3"/>
  <c r="K93" i="3"/>
  <c r="N93" i="3" s="1"/>
  <c r="K94" i="3"/>
  <c r="K95" i="3"/>
  <c r="K96" i="3"/>
  <c r="K97" i="3"/>
  <c r="N97" i="3" s="1"/>
  <c r="K91" i="3"/>
  <c r="M92" i="3"/>
  <c r="M93" i="3"/>
  <c r="M94" i="3"/>
  <c r="M95" i="3"/>
  <c r="M96" i="3"/>
  <c r="M97" i="3"/>
  <c r="M91" i="3"/>
  <c r="M81" i="3"/>
  <c r="M82" i="3"/>
  <c r="M83" i="3"/>
  <c r="M84" i="3"/>
  <c r="M71" i="3"/>
  <c r="M72" i="3"/>
  <c r="M73" i="3"/>
  <c r="M74" i="3"/>
  <c r="M75" i="3"/>
  <c r="M70" i="3"/>
  <c r="M17" i="3"/>
  <c r="M19" i="3"/>
  <c r="M7" i="3"/>
  <c r="M20" i="3"/>
  <c r="M21" i="3"/>
  <c r="M23" i="3"/>
  <c r="M8" i="3"/>
  <c r="M10" i="3"/>
  <c r="M14" i="3"/>
  <c r="M9" i="3"/>
  <c r="M25" i="3"/>
  <c r="M27" i="3"/>
  <c r="M29" i="3"/>
  <c r="M28" i="3"/>
  <c r="M11" i="3"/>
  <c r="M12" i="3"/>
  <c r="M30" i="3"/>
  <c r="M15" i="3"/>
  <c r="M32" i="3"/>
  <c r="M31" i="3"/>
  <c r="M18" i="3"/>
  <c r="M33" i="3"/>
  <c r="M35" i="3"/>
  <c r="M36" i="3"/>
  <c r="M37" i="3"/>
  <c r="M38" i="3"/>
  <c r="M39" i="3"/>
  <c r="M40" i="3"/>
  <c r="M41" i="3"/>
  <c r="M13" i="3"/>
  <c r="M42" i="3"/>
  <c r="M44" i="3"/>
  <c r="M45" i="3"/>
  <c r="M47" i="3"/>
  <c r="M48" i="3"/>
  <c r="M22" i="3"/>
  <c r="M24" i="3"/>
  <c r="M34" i="3"/>
  <c r="M26" i="3"/>
  <c r="M46" i="3"/>
  <c r="M43" i="3"/>
  <c r="M49" i="3"/>
  <c r="M6" i="3"/>
  <c r="M16" i="3"/>
  <c r="K60" i="3"/>
  <c r="K61" i="3"/>
  <c r="K62" i="3"/>
  <c r="K63" i="3"/>
  <c r="K64" i="3"/>
  <c r="K56" i="3"/>
  <c r="K55" i="3"/>
  <c r="K58" i="3"/>
  <c r="K57" i="3"/>
  <c r="K59" i="3"/>
  <c r="K82" i="3"/>
  <c r="N82" i="3" s="1"/>
  <c r="K83" i="3"/>
  <c r="K84" i="3"/>
  <c r="K81" i="3"/>
  <c r="K71" i="3"/>
  <c r="K72" i="3"/>
  <c r="N72" i="3" s="1"/>
  <c r="K73" i="3"/>
  <c r="N73" i="3" s="1"/>
  <c r="K74" i="3"/>
  <c r="N74" i="3" s="1"/>
  <c r="K75" i="3"/>
  <c r="N75" i="3" s="1"/>
  <c r="K70" i="3"/>
  <c r="K19" i="3"/>
  <c r="K7" i="3"/>
  <c r="K20" i="3"/>
  <c r="K21" i="3"/>
  <c r="K23" i="3"/>
  <c r="K8" i="3"/>
  <c r="K10" i="3"/>
  <c r="K14" i="3"/>
  <c r="K9" i="3"/>
  <c r="K25" i="3"/>
  <c r="K27" i="3"/>
  <c r="K29" i="3"/>
  <c r="K28" i="3"/>
  <c r="K11" i="3"/>
  <c r="K12" i="3"/>
  <c r="K30" i="3"/>
  <c r="K15" i="3"/>
  <c r="K32" i="3"/>
  <c r="K31" i="3"/>
  <c r="K18" i="3"/>
  <c r="K33" i="3"/>
  <c r="K35" i="3"/>
  <c r="K36" i="3"/>
  <c r="K37" i="3"/>
  <c r="K38" i="3"/>
  <c r="K39" i="3"/>
  <c r="K40" i="3"/>
  <c r="K41" i="3"/>
  <c r="K13" i="3"/>
  <c r="K42" i="3"/>
  <c r="K44" i="3"/>
  <c r="K45" i="3"/>
  <c r="K47" i="3"/>
  <c r="K48" i="3"/>
  <c r="K22" i="3"/>
  <c r="K24" i="3"/>
  <c r="K34" i="3"/>
  <c r="K26" i="3"/>
  <c r="K46" i="3"/>
  <c r="K43" i="3"/>
  <c r="K49" i="3"/>
  <c r="K6" i="3"/>
  <c r="K16" i="3"/>
  <c r="K17" i="3"/>
  <c r="I20" i="3"/>
  <c r="I21" i="3"/>
  <c r="I23" i="3"/>
  <c r="I8" i="3"/>
  <c r="I10" i="3"/>
  <c r="I14" i="3"/>
  <c r="I9" i="3"/>
  <c r="I25" i="3"/>
  <c r="I27" i="3"/>
  <c r="I29" i="3"/>
  <c r="I28" i="3"/>
  <c r="I11" i="3"/>
  <c r="I12" i="3"/>
  <c r="I30" i="3"/>
  <c r="I15" i="3"/>
  <c r="I32" i="3"/>
  <c r="I31" i="3"/>
  <c r="I18" i="3"/>
  <c r="I33" i="3"/>
  <c r="I35" i="3"/>
  <c r="I36" i="3"/>
  <c r="I37" i="3"/>
  <c r="I38" i="3"/>
  <c r="I39" i="3"/>
  <c r="I40" i="3"/>
  <c r="I41" i="3"/>
  <c r="I13" i="3"/>
  <c r="I42" i="3"/>
  <c r="I44" i="3"/>
  <c r="I45" i="3"/>
  <c r="I47" i="3"/>
  <c r="I48" i="3"/>
  <c r="I22" i="3"/>
  <c r="I24" i="3"/>
  <c r="I34" i="3"/>
  <c r="I26" i="3"/>
  <c r="I46" i="3"/>
  <c r="I43" i="3"/>
  <c r="I49" i="3"/>
  <c r="I6" i="3"/>
  <c r="I16" i="3"/>
  <c r="I17" i="3"/>
  <c r="I19" i="3"/>
  <c r="I7" i="3"/>
  <c r="I56" i="3"/>
  <c r="G55" i="3"/>
  <c r="G58" i="3"/>
  <c r="G56" i="3"/>
  <c r="G6" i="3"/>
  <c r="G16" i="3"/>
  <c r="G17" i="3"/>
  <c r="G19" i="3"/>
  <c r="G7" i="3"/>
  <c r="G20" i="3"/>
  <c r="G21" i="3"/>
  <c r="G23" i="3"/>
  <c r="G10" i="3"/>
  <c r="G14" i="3"/>
  <c r="G9" i="3"/>
  <c r="G25" i="3"/>
  <c r="G27" i="3"/>
  <c r="G29" i="3"/>
  <c r="G28" i="3"/>
  <c r="G11" i="3"/>
  <c r="G12" i="3"/>
  <c r="G30" i="3"/>
  <c r="G15" i="3"/>
  <c r="G32" i="3"/>
  <c r="G31" i="3"/>
  <c r="G18" i="3"/>
  <c r="G33" i="3"/>
  <c r="G35" i="3"/>
  <c r="G36" i="3"/>
  <c r="G37" i="3"/>
  <c r="G38" i="3"/>
  <c r="G39" i="3"/>
  <c r="G40" i="3"/>
  <c r="G41" i="3"/>
  <c r="G13" i="3"/>
  <c r="G42" i="3"/>
  <c r="G44" i="3"/>
  <c r="G45" i="3"/>
  <c r="G47" i="3"/>
  <c r="G48" i="3"/>
  <c r="G22" i="3"/>
  <c r="G24" i="3"/>
  <c r="G34" i="3"/>
  <c r="G26" i="3"/>
  <c r="G46" i="3"/>
  <c r="G43" i="3"/>
  <c r="G49" i="3"/>
  <c r="G8" i="3"/>
  <c r="I71" i="3"/>
  <c r="G71" i="3"/>
  <c r="G70" i="3"/>
  <c r="N91" i="3" l="1"/>
  <c r="N94" i="3"/>
  <c r="N81" i="3"/>
  <c r="N6" i="3"/>
  <c r="N84" i="3"/>
  <c r="N83" i="3"/>
  <c r="N96" i="3"/>
  <c r="N92" i="3"/>
  <c r="N95" i="3"/>
  <c r="N70" i="3"/>
  <c r="N71" i="3"/>
  <c r="N30" i="3"/>
  <c r="N56" i="3"/>
  <c r="N61" i="3"/>
  <c r="N62" i="3"/>
  <c r="N59" i="3"/>
  <c r="N64" i="3"/>
  <c r="N60" i="3"/>
  <c r="N55" i="3"/>
  <c r="N63" i="3"/>
  <c r="N58" i="3"/>
  <c r="N49" i="3"/>
  <c r="N34" i="3"/>
  <c r="N47" i="3"/>
  <c r="N13" i="3"/>
  <c r="N38" i="3"/>
  <c r="N33" i="3"/>
  <c r="N15" i="3"/>
  <c r="N28" i="3"/>
  <c r="N9" i="3"/>
  <c r="N43" i="3"/>
  <c r="N45" i="3"/>
  <c r="N37" i="3"/>
  <c r="N29" i="3"/>
  <c r="N24" i="3"/>
  <c r="N41" i="3"/>
  <c r="N18" i="3"/>
  <c r="N14" i="3"/>
  <c r="N21" i="3"/>
  <c r="N17" i="3"/>
  <c r="N20" i="3"/>
  <c r="N22" i="3"/>
  <c r="N44" i="3"/>
  <c r="N40" i="3"/>
  <c r="N31" i="3"/>
  <c r="N12" i="3"/>
  <c r="N27" i="3"/>
  <c r="N10" i="3"/>
  <c r="N7" i="3"/>
  <c r="N8" i="3"/>
  <c r="N26" i="3"/>
  <c r="N48" i="3"/>
  <c r="N42" i="3"/>
  <c r="N39" i="3"/>
  <c r="N35" i="3"/>
  <c r="N32" i="3"/>
  <c r="N11" i="3"/>
  <c r="N25" i="3"/>
  <c r="N23" i="3"/>
  <c r="N19" i="3"/>
  <c r="N46" i="3"/>
  <c r="N36" i="3"/>
  <c r="N16" i="3"/>
  <c r="G57" i="3"/>
  <c r="N57" i="3" s="1"/>
</calcChain>
</file>

<file path=xl/sharedStrings.xml><?xml version="1.0" encoding="utf-8"?>
<sst xmlns="http://schemas.openxmlformats.org/spreadsheetml/2006/main" count="212" uniqueCount="142">
  <si>
    <t>Matej</t>
  </si>
  <si>
    <t>PCP</t>
  </si>
  <si>
    <t>Ladies</t>
  </si>
  <si>
    <t>Junior</t>
  </si>
  <si>
    <t>Sándor</t>
  </si>
  <si>
    <t>Szilágyi</t>
  </si>
  <si>
    <t>Grega</t>
  </si>
  <si>
    <t>Ákos</t>
  </si>
  <si>
    <t>Osztafin</t>
  </si>
  <si>
    <t>Miroslav</t>
  </si>
  <si>
    <t>Trudič</t>
  </si>
  <si>
    <t>Jirka</t>
  </si>
  <si>
    <t>Fousek</t>
  </si>
  <si>
    <t>Rastislav</t>
  </si>
  <si>
    <t>Petr</t>
  </si>
  <si>
    <t>Aleš</t>
  </si>
  <si>
    <t>Mikulecký</t>
  </si>
  <si>
    <t>István</t>
  </si>
  <si>
    <t>Toth</t>
  </si>
  <si>
    <t>Marián</t>
  </si>
  <si>
    <t>Oršulík</t>
  </si>
  <si>
    <t>Ratislav</t>
  </si>
  <si>
    <t>Fejes Tóth</t>
  </si>
  <si>
    <t>Ferenc</t>
  </si>
  <si>
    <t>Tóth</t>
  </si>
  <si>
    <t>Rostislav</t>
  </si>
  <si>
    <t>Novák</t>
  </si>
  <si>
    <t>Roďom</t>
  </si>
  <si>
    <t>Juraj</t>
  </si>
  <si>
    <t>Godor</t>
  </si>
  <si>
    <t>Eva</t>
  </si>
  <si>
    <t>Gregová</t>
  </si>
  <si>
    <t>Zvalová</t>
  </si>
  <si>
    <t>Nagy</t>
  </si>
  <si>
    <t>Simona</t>
  </si>
  <si>
    <t>Hulačová</t>
  </si>
  <si>
    <t>František</t>
  </si>
  <si>
    <t>Hulač</t>
  </si>
  <si>
    <t>Milan</t>
  </si>
  <si>
    <t>Komoráš</t>
  </si>
  <si>
    <t>Jakub</t>
  </si>
  <si>
    <t>Vicher</t>
  </si>
  <si>
    <t>Henrich</t>
  </si>
  <si>
    <t>Ivo</t>
  </si>
  <si>
    <t>Peřina</t>
  </si>
  <si>
    <t>Michal</t>
  </si>
  <si>
    <t>Vladimír</t>
  </si>
  <si>
    <t>Sutyinszki</t>
  </si>
  <si>
    <t>Kozma</t>
  </si>
  <si>
    <t>Kvapil</t>
  </si>
  <si>
    <t>Martin</t>
  </si>
  <si>
    <t>Adam</t>
  </si>
  <si>
    <t>Tarnoczi</t>
  </si>
  <si>
    <t>Róbert</t>
  </si>
  <si>
    <t>Vlastimil</t>
  </si>
  <si>
    <t>Migra</t>
  </si>
  <si>
    <t>Vaľo</t>
  </si>
  <si>
    <t>Libor</t>
  </si>
  <si>
    <t>Szilveszter</t>
  </si>
  <si>
    <t>Gecse</t>
  </si>
  <si>
    <t>Šipoš</t>
  </si>
  <si>
    <t>Zvalo</t>
  </si>
  <si>
    <t>Štefan</t>
  </si>
  <si>
    <t>Miklós</t>
  </si>
  <si>
    <t>Jakab</t>
  </si>
  <si>
    <t>Roman</t>
  </si>
  <si>
    <t>Polomsky</t>
  </si>
  <si>
    <t>Pacik</t>
  </si>
  <si>
    <t>Zoltán</t>
  </si>
  <si>
    <t>Pulai</t>
  </si>
  <si>
    <t>Krzysztof</t>
  </si>
  <si>
    <t>Kowalczik</t>
  </si>
  <si>
    <t>Valchař</t>
  </si>
  <si>
    <t>Pavel</t>
  </si>
  <si>
    <t>Halčák</t>
  </si>
  <si>
    <t>Veres</t>
  </si>
  <si>
    <t>János</t>
  </si>
  <si>
    <t>Pregun</t>
  </si>
  <si>
    <t>Ivan</t>
  </si>
  <si>
    <t>Gašparík</t>
  </si>
  <si>
    <t>Szabolcz</t>
  </si>
  <si>
    <t>Bella</t>
  </si>
  <si>
    <t>Jenő</t>
  </si>
  <si>
    <t>Laszlo</t>
  </si>
  <si>
    <t>Martinka</t>
  </si>
  <si>
    <t>Soós</t>
  </si>
  <si>
    <t>Ádám</t>
  </si>
  <si>
    <t>Dominik</t>
  </si>
  <si>
    <t>Hornáček</t>
  </si>
  <si>
    <t>Válik</t>
  </si>
  <si>
    <t>Deák</t>
  </si>
  <si>
    <t>Balaj</t>
  </si>
  <si>
    <t>Gergő</t>
  </si>
  <si>
    <t>Benjamín</t>
  </si>
  <si>
    <t>Benko</t>
  </si>
  <si>
    <t>Filip</t>
  </si>
  <si>
    <t>Adela</t>
  </si>
  <si>
    <t>Viktoriia</t>
  </si>
  <si>
    <t>Hrachyn</t>
  </si>
  <si>
    <t>Patrícia</t>
  </si>
  <si>
    <t>Soósné</t>
  </si>
  <si>
    <t>Renata</t>
  </si>
  <si>
    <t>Kenyeres</t>
  </si>
  <si>
    <t>Istvan</t>
  </si>
  <si>
    <t>Károly</t>
  </si>
  <si>
    <t>Tarsoly</t>
  </si>
  <si>
    <t>Ottó</t>
  </si>
  <si>
    <t>Kelemen</t>
  </si>
  <si>
    <t>Kubiš</t>
  </si>
  <si>
    <t>Hyska</t>
  </si>
  <si>
    <t>Mihaly</t>
  </si>
  <si>
    <t>György Tóth</t>
  </si>
  <si>
    <t>Kavuľa</t>
  </si>
  <si>
    <t>Počet</t>
  </si>
  <si>
    <t>1.kolo</t>
  </si>
  <si>
    <t>2.kolo</t>
  </si>
  <si>
    <t>3.kolo</t>
  </si>
  <si>
    <t>4.kolo</t>
  </si>
  <si>
    <t>Smolník</t>
  </si>
  <si>
    <t>Smolnícka Huta</t>
  </si>
  <si>
    <t>Skýcov</t>
  </si>
  <si>
    <t>Pavol</t>
  </si>
  <si>
    <t>Telepák</t>
  </si>
  <si>
    <t>Marcel</t>
  </si>
  <si>
    <t>Žipaj</t>
  </si>
  <si>
    <t>Marek</t>
  </si>
  <si>
    <t>Bauer</t>
  </si>
  <si>
    <t>Kráľ</t>
  </si>
  <si>
    <t>Peter</t>
  </si>
  <si>
    <t>Beňuš</t>
  </si>
  <si>
    <t>Pružina</t>
  </si>
  <si>
    <t>Tamás</t>
  </si>
  <si>
    <t>Šulek</t>
  </si>
  <si>
    <t>Poradie</t>
  </si>
  <si>
    <t>Meno</t>
  </si>
  <si>
    <t>Priezvisko</t>
  </si>
  <si>
    <t>pretekov</t>
  </si>
  <si>
    <t>Šinský</t>
  </si>
  <si>
    <t>Emil</t>
  </si>
  <si>
    <t>Tušík</t>
  </si>
  <si>
    <t>Veterán</t>
  </si>
  <si>
    <t>3 najlepšie výsledky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</si>
</sst>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9" x14ac:knownFonts="1">
    <font>
      <sz val="10"/>
      <name val="Arial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1"/>
      <name val="Calibri"/>
      <family val="2"/>
      <charset val="238"/>
    </font>
    <font>
      <b/>
      <sz val="18"/>
      <name val="Calibri"/>
      <family val="2"/>
      <charset val="238"/>
    </font>
    <font>
      <b/>
      <sz val="12"/>
      <name val="Calibri"/>
      <family val="2"/>
      <charset val="238"/>
    </font>
    <font>
      <i/>
      <sz val="10"/>
      <name val="Arial"/>
      <family val="2"/>
      <charset val="238"/>
    </font>
    <font>
      <b/>
      <sz val="11"/>
      <name val="Calibri"/>
      <family val="2"/>
      <charset val="238"/>
    </font>
    <font>
      <sz val="10"/>
      <name val="Arial"/>
      <family val="2"/>
      <charset val="238"/>
    </font>
  </fonts>
  <fills count="11">
    <fill>
      <patternFill patternType="none"/>
    </fill>
    <fill>
      <patternFill patternType="gray125"/>
    </fill>
    <fill>
      <patternFill patternType="solid">
        <fgColor rgb="FFEAF1DD"/>
        <bgColor indexed="64"/>
      </patternFill>
    </fill>
    <fill>
      <patternFill patternType="solid">
        <fgColor rgb="FFFBD4B4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/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44" fontId="8" fillId="0" borderId="0" applyFont="0" applyFill="0" applyBorder="0" applyAlignment="0" applyProtection="0"/>
  </cellStyleXfs>
  <cellXfs count="83">
    <xf numFmtId="0" fontId="0" fillId="0" borderId="0" xfId="0"/>
    <xf numFmtId="0" fontId="3" fillId="0" borderId="6" xfId="0" applyFont="1" applyBorder="1" applyAlignment="1">
      <alignment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wrapText="1"/>
    </xf>
    <xf numFmtId="0" fontId="3" fillId="5" borderId="8" xfId="0" applyFont="1" applyFill="1" applyBorder="1" applyAlignment="1">
      <alignment horizontal="center" wrapText="1"/>
    </xf>
    <xf numFmtId="9" fontId="3" fillId="6" borderId="8" xfId="0" applyNumberFormat="1" applyFont="1" applyFill="1" applyBorder="1" applyAlignment="1">
      <alignment horizontal="right" wrapText="1"/>
    </xf>
    <xf numFmtId="0" fontId="3" fillId="4" borderId="8" xfId="0" applyFont="1" applyFill="1" applyBorder="1" applyAlignment="1">
      <alignment wrapText="1"/>
    </xf>
    <xf numFmtId="1" fontId="0" fillId="0" borderId="0" xfId="0" applyNumberFormat="1"/>
    <xf numFmtId="1" fontId="3" fillId="0" borderId="6" xfId="0" applyNumberFormat="1" applyFont="1" applyBorder="1" applyAlignment="1">
      <alignment wrapText="1"/>
    </xf>
    <xf numFmtId="1" fontId="3" fillId="6" borderId="8" xfId="0" applyNumberFormat="1" applyFont="1" applyFill="1" applyBorder="1" applyAlignment="1">
      <alignment horizontal="right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2" fontId="0" fillId="0" borderId="0" xfId="0" applyNumberFormat="1"/>
    <xf numFmtId="2" fontId="3" fillId="0" borderId="6" xfId="0" applyNumberFormat="1" applyFont="1" applyBorder="1" applyAlignment="1">
      <alignment wrapText="1"/>
    </xf>
    <xf numFmtId="2" fontId="3" fillId="6" borderId="8" xfId="0" applyNumberFormat="1" applyFont="1" applyFill="1" applyBorder="1" applyAlignment="1">
      <alignment horizontal="right" wrapText="1"/>
    </xf>
    <xf numFmtId="2" fontId="6" fillId="2" borderId="11" xfId="0" applyNumberFormat="1" applyFont="1" applyFill="1" applyBorder="1" applyAlignment="1">
      <alignment horizontal="center" vertical="center" wrapText="1"/>
    </xf>
    <xf numFmtId="2" fontId="6" fillId="2" borderId="12" xfId="0" applyNumberFormat="1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2" fontId="6" fillId="2" borderId="16" xfId="0" applyNumberFormat="1" applyFont="1" applyFill="1" applyBorder="1" applyAlignment="1">
      <alignment horizontal="center" vertical="center" wrapText="1"/>
    </xf>
    <xf numFmtId="2" fontId="6" fillId="2" borderId="17" xfId="0" applyNumberFormat="1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wrapText="1"/>
    </xf>
    <xf numFmtId="1" fontId="3" fillId="6" borderId="1" xfId="0" applyNumberFormat="1" applyFont="1" applyFill="1" applyBorder="1" applyAlignment="1">
      <alignment horizontal="right" wrapText="1"/>
    </xf>
    <xf numFmtId="0" fontId="0" fillId="8" borderId="1" xfId="0" applyFill="1" applyBorder="1"/>
    <xf numFmtId="1" fontId="0" fillId="6" borderId="1" xfId="0" applyNumberFormat="1" applyFill="1" applyBorder="1"/>
    <xf numFmtId="0" fontId="0" fillId="6" borderId="1" xfId="0" applyFill="1" applyBorder="1"/>
    <xf numFmtId="0" fontId="2" fillId="8" borderId="2" xfId="0" applyFont="1" applyFill="1" applyBorder="1" applyAlignment="1">
      <alignment wrapText="1"/>
    </xf>
    <xf numFmtId="1" fontId="3" fillId="6" borderId="2" xfId="0" applyNumberFormat="1" applyFont="1" applyFill="1" applyBorder="1" applyAlignment="1">
      <alignment horizontal="right" wrapText="1"/>
    </xf>
    <xf numFmtId="0" fontId="0" fillId="8" borderId="3" xfId="0" applyFill="1" applyBorder="1"/>
    <xf numFmtId="1" fontId="0" fillId="6" borderId="3" xfId="0" applyNumberFormat="1" applyFill="1" applyBorder="1"/>
    <xf numFmtId="0" fontId="0" fillId="6" borderId="3" xfId="0" applyFill="1" applyBorder="1"/>
    <xf numFmtId="1" fontId="1" fillId="2" borderId="11" xfId="0" applyNumberFormat="1" applyFont="1" applyFill="1" applyBorder="1" applyAlignment="1">
      <alignment horizontal="center" vertical="center" wrapText="1"/>
    </xf>
    <xf numFmtId="1" fontId="1" fillId="2" borderId="12" xfId="0" applyNumberFormat="1" applyFont="1" applyFill="1" applyBorder="1" applyAlignment="1">
      <alignment horizontal="center" vertical="center" wrapText="1"/>
    </xf>
    <xf numFmtId="1" fontId="6" fillId="2" borderId="11" xfId="0" applyNumberFormat="1" applyFont="1" applyFill="1" applyBorder="1" applyAlignment="1">
      <alignment horizontal="center" vertical="center" wrapText="1"/>
    </xf>
    <xf numFmtId="1" fontId="6" fillId="2" borderId="12" xfId="0" applyNumberFormat="1" applyFont="1" applyFill="1" applyBorder="1" applyAlignment="1">
      <alignment horizontal="center" vertical="center" wrapText="1"/>
    </xf>
    <xf numFmtId="10" fontId="0" fillId="0" borderId="0" xfId="2" applyNumberFormat="1" applyFont="1"/>
    <xf numFmtId="10" fontId="3" fillId="0" borderId="6" xfId="2" applyNumberFormat="1" applyFont="1" applyBorder="1" applyAlignment="1">
      <alignment wrapText="1"/>
    </xf>
    <xf numFmtId="10" fontId="1" fillId="2" borderId="10" xfId="2" applyNumberFormat="1" applyFont="1" applyFill="1" applyBorder="1" applyAlignment="1">
      <alignment horizontal="center" vertical="center" wrapText="1"/>
    </xf>
    <xf numFmtId="10" fontId="1" fillId="2" borderId="7" xfId="2" applyNumberFormat="1" applyFont="1" applyFill="1" applyBorder="1" applyAlignment="1">
      <alignment horizontal="center" vertical="center" wrapText="1"/>
    </xf>
    <xf numFmtId="10" fontId="7" fillId="7" borderId="8" xfId="2" applyNumberFormat="1" applyFont="1" applyFill="1" applyBorder="1" applyAlignment="1">
      <alignment horizontal="center" wrapText="1"/>
    </xf>
    <xf numFmtId="10" fontId="7" fillId="7" borderId="18" xfId="2" applyNumberFormat="1" applyFont="1" applyFill="1" applyBorder="1" applyAlignment="1">
      <alignment horizontal="center" wrapText="1"/>
    </xf>
    <xf numFmtId="10" fontId="0" fillId="0" borderId="0" xfId="1" applyNumberFormat="1" applyFont="1"/>
    <xf numFmtId="10" fontId="3" fillId="0" borderId="6" xfId="1" applyNumberFormat="1" applyFont="1" applyBorder="1" applyAlignment="1">
      <alignment wrapText="1"/>
    </xf>
    <xf numFmtId="10" fontId="3" fillId="6" borderId="8" xfId="1" applyNumberFormat="1" applyFont="1" applyFill="1" applyBorder="1" applyAlignment="1">
      <alignment horizontal="right" wrapText="1"/>
    </xf>
    <xf numFmtId="10" fontId="3" fillId="6" borderId="2" xfId="1" applyNumberFormat="1" applyFont="1" applyFill="1" applyBorder="1" applyAlignment="1">
      <alignment horizontal="right" wrapText="1"/>
    </xf>
    <xf numFmtId="10" fontId="3" fillId="6" borderId="1" xfId="1" applyNumberFormat="1" applyFont="1" applyFill="1" applyBorder="1" applyAlignment="1">
      <alignment horizontal="right" wrapText="1"/>
    </xf>
    <xf numFmtId="10" fontId="0" fillId="6" borderId="1" xfId="1" applyNumberFormat="1" applyFont="1" applyFill="1" applyBorder="1"/>
    <xf numFmtId="10" fontId="0" fillId="6" borderId="3" xfId="1" applyNumberFormat="1" applyFont="1" applyFill="1" applyBorder="1"/>
    <xf numFmtId="10" fontId="0" fillId="0" borderId="0" xfId="0" applyNumberFormat="1"/>
    <xf numFmtId="10" fontId="3" fillId="0" borderId="6" xfId="0" applyNumberFormat="1" applyFont="1" applyBorder="1" applyAlignment="1">
      <alignment wrapText="1"/>
    </xf>
    <xf numFmtId="10" fontId="3" fillId="6" borderId="8" xfId="0" applyNumberFormat="1" applyFont="1" applyFill="1" applyBorder="1" applyAlignment="1">
      <alignment horizontal="right" wrapText="1"/>
    </xf>
    <xf numFmtId="10" fontId="3" fillId="6" borderId="2" xfId="0" applyNumberFormat="1" applyFont="1" applyFill="1" applyBorder="1" applyAlignment="1">
      <alignment horizontal="right" wrapText="1"/>
    </xf>
    <xf numFmtId="0" fontId="3" fillId="5" borderId="2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2" fillId="4" borderId="20" xfId="0" applyFont="1" applyFill="1" applyBorder="1" applyAlignment="1">
      <alignment wrapText="1"/>
    </xf>
    <xf numFmtId="0" fontId="3" fillId="4" borderId="20" xfId="0" applyFont="1" applyFill="1" applyBorder="1" applyAlignment="1">
      <alignment wrapText="1"/>
    </xf>
    <xf numFmtId="0" fontId="3" fillId="0" borderId="21" xfId="0" applyFont="1" applyBorder="1" applyAlignment="1">
      <alignment wrapText="1"/>
    </xf>
    <xf numFmtId="0" fontId="1" fillId="2" borderId="22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7" fillId="3" borderId="26" xfId="0" applyFont="1" applyFill="1" applyBorder="1" applyAlignment="1">
      <alignment horizontal="center" wrapText="1"/>
    </xf>
    <xf numFmtId="0" fontId="7" fillId="3" borderId="27" xfId="0" applyFont="1" applyFill="1" applyBorder="1" applyAlignment="1">
      <alignment horizontal="center" wrapText="1"/>
    </xf>
    <xf numFmtId="0" fontId="7" fillId="3" borderId="28" xfId="0" applyFont="1" applyFill="1" applyBorder="1" applyAlignment="1">
      <alignment horizontal="center" wrapText="1"/>
    </xf>
    <xf numFmtId="0" fontId="2" fillId="8" borderId="29" xfId="0" applyFont="1" applyFill="1" applyBorder="1" applyAlignment="1">
      <alignment wrapText="1"/>
    </xf>
    <xf numFmtId="0" fontId="2" fillId="8" borderId="5" xfId="0" applyFont="1" applyFill="1" applyBorder="1" applyAlignment="1">
      <alignment wrapText="1"/>
    </xf>
    <xf numFmtId="0" fontId="0" fillId="8" borderId="5" xfId="0" applyFill="1" applyBorder="1"/>
    <xf numFmtId="0" fontId="0" fillId="8" borderId="4" xfId="0" applyFill="1" applyBorder="1"/>
    <xf numFmtId="0" fontId="4" fillId="9" borderId="24" xfId="0" applyFont="1" applyFill="1" applyBorder="1" applyAlignment="1">
      <alignment horizontal="center" wrapText="1"/>
    </xf>
    <xf numFmtId="0" fontId="4" fillId="9" borderId="25" xfId="0" applyFont="1" applyFill="1" applyBorder="1" applyAlignment="1">
      <alignment horizontal="center" wrapText="1"/>
    </xf>
    <xf numFmtId="0" fontId="0" fillId="10" borderId="1" xfId="0" applyFill="1" applyBorder="1" applyAlignment="1">
      <alignment horizontal="center" vertical="center"/>
    </xf>
    <xf numFmtId="0" fontId="0" fillId="10" borderId="3" xfId="0" applyFill="1" applyBorder="1" applyAlignment="1">
      <alignment horizontal="center" vertical="center"/>
    </xf>
    <xf numFmtId="0" fontId="7" fillId="7" borderId="26" xfId="0" applyFont="1" applyFill="1" applyBorder="1" applyAlignment="1">
      <alignment horizontal="center" wrapText="1"/>
    </xf>
    <xf numFmtId="0" fontId="7" fillId="7" borderId="27" xfId="0" applyFont="1" applyFill="1" applyBorder="1" applyAlignment="1">
      <alignment horizontal="center" wrapText="1"/>
    </xf>
    <xf numFmtId="0" fontId="7" fillId="7" borderId="28" xfId="0" applyFont="1" applyFill="1" applyBorder="1" applyAlignment="1">
      <alignment horizontal="center" wrapText="1"/>
    </xf>
  </cellXfs>
  <cellStyles count="3">
    <cellStyle name="Mena" xfId="2" builtinId="4"/>
    <cellStyle name="Normálne" xfId="0" builtinId="0"/>
    <cellStyle name="Percentá" xfId="1" builtinId="5"/>
  </cellStyles>
  <dxfs count="0"/>
  <tableStyles count="0" defaultTableStyle="TableStyleMedium2" defaultPivotStyle="PivotStyleLight16"/>
  <colors>
    <mruColors>
      <color rgb="FFDDE8FF"/>
      <color rgb="FFCCFF99"/>
      <color rgb="FFFFD9D9"/>
      <color rgb="FFDE1818"/>
      <color rgb="FF971111"/>
      <color rgb="FFFF7C80"/>
      <color rgb="FFB81414"/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N97"/>
  <sheetViews>
    <sheetView tabSelected="1" topLeftCell="A25" workbookViewId="0">
      <selection activeCell="I56" sqref="I56"/>
    </sheetView>
  </sheetViews>
  <sheetFormatPr defaultRowHeight="13.2" x14ac:dyDescent="0.25"/>
  <cols>
    <col min="3" max="3" width="11.77734375" customWidth="1"/>
    <col min="4" max="4" width="12.33203125" customWidth="1"/>
    <col min="6" max="6" width="4.77734375" style="8" customWidth="1"/>
    <col min="7" max="7" width="7.77734375" style="50" customWidth="1"/>
    <col min="8" max="8" width="4.77734375" style="8" customWidth="1"/>
    <col min="9" max="9" width="7.77734375" style="50" customWidth="1"/>
    <col min="10" max="10" width="4.77734375" style="18" customWidth="1"/>
    <col min="11" max="11" width="7.77734375" style="57" customWidth="1"/>
    <col min="12" max="12" width="4.77734375" customWidth="1"/>
    <col min="13" max="13" width="7.77734375" style="57" customWidth="1"/>
    <col min="14" max="14" width="11.5546875" style="44" bestFit="1" customWidth="1"/>
  </cols>
  <sheetData>
    <row r="2" spans="2:14" ht="13.8" thickBot="1" x14ac:dyDescent="0.3"/>
    <row r="3" spans="2:14" ht="24" thickBot="1" x14ac:dyDescent="0.5">
      <c r="B3" s="76" t="s">
        <v>1</v>
      </c>
      <c r="C3" s="77"/>
      <c r="D3" s="66"/>
      <c r="E3" s="1"/>
      <c r="F3" s="9"/>
      <c r="G3" s="51"/>
      <c r="H3" s="9"/>
      <c r="I3" s="51"/>
      <c r="J3" s="19"/>
      <c r="K3" s="58"/>
      <c r="L3" s="1"/>
      <c r="M3" s="58"/>
      <c r="N3" s="45"/>
    </row>
    <row r="4" spans="2:14" ht="27" customHeight="1" thickBot="1" x14ac:dyDescent="0.3">
      <c r="B4" s="67" t="s">
        <v>133</v>
      </c>
      <c r="C4" s="68" t="s">
        <v>134</v>
      </c>
      <c r="D4" s="11" t="s">
        <v>135</v>
      </c>
      <c r="E4" s="2" t="s">
        <v>113</v>
      </c>
      <c r="F4" s="13" t="s">
        <v>118</v>
      </c>
      <c r="G4" s="14"/>
      <c r="H4" s="13" t="s">
        <v>119</v>
      </c>
      <c r="I4" s="15"/>
      <c r="J4" s="13" t="s">
        <v>120</v>
      </c>
      <c r="K4" s="14"/>
      <c r="L4" s="14"/>
      <c r="M4" s="15"/>
      <c r="N4" s="46" t="s">
        <v>141</v>
      </c>
    </row>
    <row r="5" spans="2:14" ht="16.2" customHeight="1" thickBot="1" x14ac:dyDescent="0.3">
      <c r="B5" s="67"/>
      <c r="C5" s="63"/>
      <c r="D5" s="12"/>
      <c r="E5" s="3" t="s">
        <v>136</v>
      </c>
      <c r="F5" s="16" t="s">
        <v>114</v>
      </c>
      <c r="G5" s="17"/>
      <c r="H5" s="16" t="s">
        <v>115</v>
      </c>
      <c r="I5" s="17"/>
      <c r="J5" s="16" t="s">
        <v>116</v>
      </c>
      <c r="K5" s="17"/>
      <c r="L5" s="16" t="s">
        <v>117</v>
      </c>
      <c r="M5" s="17"/>
      <c r="N5" s="47"/>
    </row>
    <row r="6" spans="2:14" ht="15" thickBot="1" x14ac:dyDescent="0.35">
      <c r="B6" s="80">
        <v>1</v>
      </c>
      <c r="C6" s="64" t="s">
        <v>0</v>
      </c>
      <c r="D6" s="4" t="s">
        <v>6</v>
      </c>
      <c r="E6" s="5">
        <v>3</v>
      </c>
      <c r="F6" s="10"/>
      <c r="G6" s="52">
        <f>F6/37</f>
        <v>0</v>
      </c>
      <c r="H6" s="10">
        <v>40</v>
      </c>
      <c r="I6" s="52">
        <f>H6/41</f>
        <v>0.97560975609756095</v>
      </c>
      <c r="J6" s="10">
        <v>44</v>
      </c>
      <c r="K6" s="59">
        <f>J6/46</f>
        <v>0.95652173913043481</v>
      </c>
      <c r="L6" s="10">
        <v>43</v>
      </c>
      <c r="M6" s="59">
        <f>L6/45</f>
        <v>0.9555555555555556</v>
      </c>
      <c r="N6" s="48">
        <f>G6+I6+K6+M6</f>
        <v>2.8876870507835513</v>
      </c>
    </row>
    <row r="7" spans="2:14" ht="15" thickBot="1" x14ac:dyDescent="0.35">
      <c r="B7" s="81">
        <v>2</v>
      </c>
      <c r="C7" s="64" t="s">
        <v>23</v>
      </c>
      <c r="D7" s="4" t="s">
        <v>48</v>
      </c>
      <c r="E7" s="5">
        <v>3</v>
      </c>
      <c r="F7" s="10"/>
      <c r="G7" s="52">
        <f>F7/37</f>
        <v>0</v>
      </c>
      <c r="H7" s="10">
        <v>41</v>
      </c>
      <c r="I7" s="52">
        <f>H7/41</f>
        <v>1</v>
      </c>
      <c r="J7" s="10">
        <v>42</v>
      </c>
      <c r="K7" s="59">
        <f>J7/46</f>
        <v>0.91304347826086951</v>
      </c>
      <c r="L7" s="10">
        <v>41</v>
      </c>
      <c r="M7" s="59">
        <f>L7/45</f>
        <v>0.91111111111111109</v>
      </c>
      <c r="N7" s="48">
        <f>G7+I7+K7+M7</f>
        <v>2.8241545893719806</v>
      </c>
    </row>
    <row r="8" spans="2:14" ht="15" thickBot="1" x14ac:dyDescent="0.35">
      <c r="B8" s="81">
        <v>3</v>
      </c>
      <c r="C8" s="64" t="s">
        <v>7</v>
      </c>
      <c r="D8" s="4" t="s">
        <v>8</v>
      </c>
      <c r="E8" s="5">
        <v>3</v>
      </c>
      <c r="F8" s="10">
        <v>36</v>
      </c>
      <c r="G8" s="52">
        <f>F8/37</f>
        <v>0.97297297297297303</v>
      </c>
      <c r="H8" s="10"/>
      <c r="I8" s="52">
        <f>H8/41</f>
        <v>0</v>
      </c>
      <c r="J8" s="10">
        <v>40</v>
      </c>
      <c r="K8" s="59">
        <f>J8/46</f>
        <v>0.86956521739130432</v>
      </c>
      <c r="L8" s="10">
        <v>38</v>
      </c>
      <c r="M8" s="59">
        <f>L8/45</f>
        <v>0.84444444444444444</v>
      </c>
      <c r="N8" s="48">
        <f>G8+I8+K8+M8</f>
        <v>2.686982634808722</v>
      </c>
    </row>
    <row r="9" spans="2:14" ht="15" thickBot="1" x14ac:dyDescent="0.35">
      <c r="B9" s="81">
        <v>4</v>
      </c>
      <c r="C9" s="65" t="s">
        <v>9</v>
      </c>
      <c r="D9" s="7" t="s">
        <v>6</v>
      </c>
      <c r="E9" s="5">
        <v>3</v>
      </c>
      <c r="F9" s="10">
        <v>32</v>
      </c>
      <c r="G9" s="52">
        <f>F9/37</f>
        <v>0.86486486486486491</v>
      </c>
      <c r="H9" s="10"/>
      <c r="I9" s="52">
        <f>H9/41</f>
        <v>0</v>
      </c>
      <c r="J9" s="10">
        <v>38</v>
      </c>
      <c r="K9" s="59">
        <f>J9/46</f>
        <v>0.82608695652173914</v>
      </c>
      <c r="L9" s="10">
        <v>35</v>
      </c>
      <c r="M9" s="59">
        <f>L9/45</f>
        <v>0.77777777777777779</v>
      </c>
      <c r="N9" s="48">
        <f>G9+I9+K9+M9</f>
        <v>2.4687295991643818</v>
      </c>
    </row>
    <row r="10" spans="2:14" ht="15" thickBot="1" x14ac:dyDescent="0.35">
      <c r="B10" s="81">
        <v>5</v>
      </c>
      <c r="C10" s="64" t="s">
        <v>58</v>
      </c>
      <c r="D10" s="4" t="s">
        <v>59</v>
      </c>
      <c r="E10" s="5">
        <v>4</v>
      </c>
      <c r="F10" s="10">
        <v>31</v>
      </c>
      <c r="G10" s="52">
        <f>F10/37</f>
        <v>0.83783783783783783</v>
      </c>
      <c r="H10" s="10">
        <v>32</v>
      </c>
      <c r="I10" s="52">
        <f>H10/41</f>
        <v>0.78048780487804881</v>
      </c>
      <c r="J10" s="10">
        <v>37</v>
      </c>
      <c r="K10" s="59">
        <f>J10/46</f>
        <v>0.80434782608695654</v>
      </c>
      <c r="L10" s="10">
        <v>37</v>
      </c>
      <c r="M10" s="59">
        <f>L10/45</f>
        <v>0.82222222222222219</v>
      </c>
      <c r="N10" s="48">
        <f>G10+K10+M10</f>
        <v>2.4644078861470167</v>
      </c>
    </row>
    <row r="11" spans="2:14" ht="15" thickBot="1" x14ac:dyDescent="0.35">
      <c r="B11" s="81">
        <v>6</v>
      </c>
      <c r="C11" s="64" t="s">
        <v>50</v>
      </c>
      <c r="D11" s="4" t="s">
        <v>52</v>
      </c>
      <c r="E11" s="5">
        <v>3</v>
      </c>
      <c r="F11" s="10">
        <v>32</v>
      </c>
      <c r="G11" s="52">
        <f>F11/37</f>
        <v>0.86486486486486491</v>
      </c>
      <c r="H11" s="10"/>
      <c r="I11" s="52">
        <f>H11/41</f>
        <v>0</v>
      </c>
      <c r="J11" s="10">
        <v>31</v>
      </c>
      <c r="K11" s="59">
        <f>J11/46</f>
        <v>0.67391304347826086</v>
      </c>
      <c r="L11" s="10">
        <v>34</v>
      </c>
      <c r="M11" s="59">
        <f>L11/45</f>
        <v>0.75555555555555554</v>
      </c>
      <c r="N11" s="48">
        <f>G11+I11+K11+M11</f>
        <v>2.2943334638986812</v>
      </c>
    </row>
    <row r="12" spans="2:14" ht="15" thickBot="1" x14ac:dyDescent="0.35">
      <c r="B12" s="81">
        <v>7</v>
      </c>
      <c r="C12" s="65" t="s">
        <v>36</v>
      </c>
      <c r="D12" s="7" t="s">
        <v>37</v>
      </c>
      <c r="E12" s="5">
        <v>3</v>
      </c>
      <c r="F12" s="10">
        <v>32</v>
      </c>
      <c r="G12" s="52">
        <f>F12/37</f>
        <v>0.86486486486486491</v>
      </c>
      <c r="H12" s="10"/>
      <c r="I12" s="52">
        <f>H12/41</f>
        <v>0</v>
      </c>
      <c r="J12" s="10">
        <v>31</v>
      </c>
      <c r="K12" s="59">
        <f>J12/46</f>
        <v>0.67391304347826086</v>
      </c>
      <c r="L12" s="10">
        <v>33</v>
      </c>
      <c r="M12" s="59">
        <f>L12/45</f>
        <v>0.73333333333333328</v>
      </c>
      <c r="N12" s="48">
        <f>G12+I12+K12+M12</f>
        <v>2.2721112416764591</v>
      </c>
    </row>
    <row r="13" spans="2:14" ht="15" thickBot="1" x14ac:dyDescent="0.35">
      <c r="B13" s="81">
        <v>8</v>
      </c>
      <c r="C13" s="64" t="s">
        <v>42</v>
      </c>
      <c r="D13" s="4" t="s">
        <v>33</v>
      </c>
      <c r="E13" s="5">
        <v>3</v>
      </c>
      <c r="F13" s="10">
        <v>33</v>
      </c>
      <c r="G13" s="52">
        <f>F13/37</f>
        <v>0.89189189189189189</v>
      </c>
      <c r="H13" s="10">
        <v>26</v>
      </c>
      <c r="I13" s="52">
        <f>H13/41</f>
        <v>0.63414634146341464</v>
      </c>
      <c r="J13" s="10">
        <v>33</v>
      </c>
      <c r="K13" s="59">
        <f>J13/46</f>
        <v>0.71739130434782605</v>
      </c>
      <c r="L13" s="10">
        <v>0</v>
      </c>
      <c r="M13" s="59">
        <f>L13/45</f>
        <v>0</v>
      </c>
      <c r="N13" s="48">
        <f>G13+I13+K13+M13</f>
        <v>2.2434295377031326</v>
      </c>
    </row>
    <row r="14" spans="2:14" ht="15" thickBot="1" x14ac:dyDescent="0.35">
      <c r="B14" s="81">
        <v>9</v>
      </c>
      <c r="C14" s="65" t="s">
        <v>65</v>
      </c>
      <c r="D14" s="7" t="s">
        <v>66</v>
      </c>
      <c r="E14" s="5">
        <v>3</v>
      </c>
      <c r="F14" s="10">
        <v>23</v>
      </c>
      <c r="G14" s="52">
        <f>F14/37</f>
        <v>0.6216216216216216</v>
      </c>
      <c r="H14" s="10"/>
      <c r="I14" s="52">
        <f>H14/41</f>
        <v>0</v>
      </c>
      <c r="J14" s="10">
        <v>38</v>
      </c>
      <c r="K14" s="59">
        <f>J14/46</f>
        <v>0.82608695652173914</v>
      </c>
      <c r="L14" s="10">
        <v>35</v>
      </c>
      <c r="M14" s="59">
        <f>L14/45</f>
        <v>0.77777777777777779</v>
      </c>
      <c r="N14" s="48">
        <f>G14+I14+K14+M14</f>
        <v>2.2254863559211384</v>
      </c>
    </row>
    <row r="15" spans="2:14" ht="15" thickBot="1" x14ac:dyDescent="0.35">
      <c r="B15" s="81">
        <v>10</v>
      </c>
      <c r="C15" s="64" t="s">
        <v>73</v>
      </c>
      <c r="D15" s="4" t="s">
        <v>74</v>
      </c>
      <c r="E15" s="5">
        <v>4</v>
      </c>
      <c r="F15" s="10">
        <v>25</v>
      </c>
      <c r="G15" s="52">
        <f>F15/37</f>
        <v>0.67567567567567566</v>
      </c>
      <c r="H15" s="10">
        <v>27</v>
      </c>
      <c r="I15" s="52">
        <f>H15/41</f>
        <v>0.65853658536585369</v>
      </c>
      <c r="J15" s="10">
        <v>23</v>
      </c>
      <c r="K15" s="59">
        <f>J15/46</f>
        <v>0.5</v>
      </c>
      <c r="L15" s="10">
        <v>37</v>
      </c>
      <c r="M15" s="59">
        <f>L15/45</f>
        <v>0.82222222222222219</v>
      </c>
      <c r="N15" s="48">
        <f>G15+I15+M15</f>
        <v>2.1564344832637516</v>
      </c>
    </row>
    <row r="16" spans="2:14" ht="15" thickBot="1" x14ac:dyDescent="0.35">
      <c r="B16" s="81">
        <v>11</v>
      </c>
      <c r="C16" s="64" t="s">
        <v>40</v>
      </c>
      <c r="D16" s="4" t="s">
        <v>41</v>
      </c>
      <c r="E16" s="5">
        <v>2</v>
      </c>
      <c r="F16" s="10"/>
      <c r="G16" s="52">
        <f>F16/37</f>
        <v>0</v>
      </c>
      <c r="H16" s="10"/>
      <c r="I16" s="52">
        <f>H16/41</f>
        <v>0</v>
      </c>
      <c r="J16" s="10">
        <v>41</v>
      </c>
      <c r="K16" s="59">
        <f>J16/46</f>
        <v>0.89130434782608692</v>
      </c>
      <c r="L16" s="10">
        <v>45</v>
      </c>
      <c r="M16" s="59">
        <f>L16/45</f>
        <v>1</v>
      </c>
      <c r="N16" s="48">
        <f>G16+I16+K16+M16</f>
        <v>1.8913043478260869</v>
      </c>
    </row>
    <row r="17" spans="2:14" ht="15" thickBot="1" x14ac:dyDescent="0.35">
      <c r="B17" s="81">
        <v>12</v>
      </c>
      <c r="C17" s="64" t="s">
        <v>4</v>
      </c>
      <c r="D17" s="4" t="s">
        <v>5</v>
      </c>
      <c r="E17" s="5">
        <v>2</v>
      </c>
      <c r="F17" s="10"/>
      <c r="G17" s="52">
        <f>F17/37</f>
        <v>0</v>
      </c>
      <c r="H17" s="10"/>
      <c r="I17" s="52">
        <f>H17/41</f>
        <v>0</v>
      </c>
      <c r="J17" s="10">
        <v>46</v>
      </c>
      <c r="K17" s="59">
        <f>J17/46</f>
        <v>1</v>
      </c>
      <c r="L17" s="10">
        <v>39</v>
      </c>
      <c r="M17" s="59">
        <f>L17/45</f>
        <v>0.8666666666666667</v>
      </c>
      <c r="N17" s="48">
        <f>G17+I17+K17+M17</f>
        <v>1.8666666666666667</v>
      </c>
    </row>
    <row r="18" spans="2:14" ht="15" thickBot="1" x14ac:dyDescent="0.35">
      <c r="B18" s="81">
        <v>13</v>
      </c>
      <c r="C18" s="65" t="s">
        <v>76</v>
      </c>
      <c r="D18" s="7" t="s">
        <v>56</v>
      </c>
      <c r="E18" s="5">
        <v>3</v>
      </c>
      <c r="F18" s="10"/>
      <c r="G18" s="52">
        <f>F18/37</f>
        <v>0</v>
      </c>
      <c r="H18" s="10">
        <v>24</v>
      </c>
      <c r="I18" s="52">
        <f>H18/41</f>
        <v>0.58536585365853655</v>
      </c>
      <c r="J18" s="10">
        <v>33</v>
      </c>
      <c r="K18" s="59">
        <f>J18/46</f>
        <v>0.71739130434782605</v>
      </c>
      <c r="L18" s="10">
        <v>25</v>
      </c>
      <c r="M18" s="59">
        <f>L18/45</f>
        <v>0.55555555555555558</v>
      </c>
      <c r="N18" s="48">
        <f>G18+I18+K18+M18</f>
        <v>1.8583127135619182</v>
      </c>
    </row>
    <row r="19" spans="2:14" ht="15" thickBot="1" x14ac:dyDescent="0.35">
      <c r="B19" s="81">
        <v>14</v>
      </c>
      <c r="C19" s="64" t="s">
        <v>38</v>
      </c>
      <c r="D19" s="4" t="s">
        <v>39</v>
      </c>
      <c r="E19" s="5">
        <v>2</v>
      </c>
      <c r="F19" s="10"/>
      <c r="G19" s="52">
        <f>F19/37</f>
        <v>0</v>
      </c>
      <c r="H19" s="10"/>
      <c r="I19" s="52">
        <f>H19/41</f>
        <v>0</v>
      </c>
      <c r="J19" s="10">
        <v>44</v>
      </c>
      <c r="K19" s="59">
        <f>J19/46</f>
        <v>0.95652173913043481</v>
      </c>
      <c r="L19" s="10">
        <v>39</v>
      </c>
      <c r="M19" s="59">
        <f>L19/45</f>
        <v>0.8666666666666667</v>
      </c>
      <c r="N19" s="48">
        <f>G19+I19+K19+M19</f>
        <v>1.8231884057971015</v>
      </c>
    </row>
    <row r="20" spans="2:14" ht="15" thickBot="1" x14ac:dyDescent="0.35">
      <c r="B20" s="81">
        <v>15</v>
      </c>
      <c r="C20" s="64" t="s">
        <v>63</v>
      </c>
      <c r="D20" s="4" t="s">
        <v>64</v>
      </c>
      <c r="E20" s="5">
        <v>2</v>
      </c>
      <c r="F20" s="10"/>
      <c r="G20" s="52">
        <f>F20/37</f>
        <v>0</v>
      </c>
      <c r="H20" s="10"/>
      <c r="I20" s="52">
        <f>H20/41</f>
        <v>0</v>
      </c>
      <c r="J20" s="10">
        <v>38</v>
      </c>
      <c r="K20" s="59">
        <f>J20/46</f>
        <v>0.82608695652173914</v>
      </c>
      <c r="L20" s="10">
        <v>44</v>
      </c>
      <c r="M20" s="59">
        <f>L20/45</f>
        <v>0.97777777777777775</v>
      </c>
      <c r="N20" s="48">
        <f>G20+I20+K20+M20</f>
        <v>1.8038647342995169</v>
      </c>
    </row>
    <row r="21" spans="2:14" ht="15" thickBot="1" x14ac:dyDescent="0.35">
      <c r="B21" s="81">
        <v>16</v>
      </c>
      <c r="C21" s="64" t="s">
        <v>46</v>
      </c>
      <c r="D21" s="4" t="s">
        <v>49</v>
      </c>
      <c r="E21" s="5">
        <v>2</v>
      </c>
      <c r="F21" s="10"/>
      <c r="G21" s="52">
        <f>F21/37</f>
        <v>0</v>
      </c>
      <c r="H21" s="10"/>
      <c r="I21" s="52">
        <f>H21/41</f>
        <v>0</v>
      </c>
      <c r="J21" s="10">
        <v>40</v>
      </c>
      <c r="K21" s="59">
        <f>J21/46</f>
        <v>0.86956521739130432</v>
      </c>
      <c r="L21" s="10">
        <v>41</v>
      </c>
      <c r="M21" s="59">
        <f>L21/45</f>
        <v>0.91111111111111109</v>
      </c>
      <c r="N21" s="48">
        <f>G21+I21+K21+M21</f>
        <v>1.7806763285024154</v>
      </c>
    </row>
    <row r="22" spans="2:14" ht="15" thickBot="1" x14ac:dyDescent="0.35">
      <c r="B22" s="81">
        <v>17</v>
      </c>
      <c r="C22" s="65" t="s">
        <v>121</v>
      </c>
      <c r="D22" s="7" t="s">
        <v>122</v>
      </c>
      <c r="E22" s="5">
        <v>2</v>
      </c>
      <c r="F22" s="10">
        <v>37</v>
      </c>
      <c r="G22" s="52">
        <f>F22/37</f>
        <v>1</v>
      </c>
      <c r="H22" s="10">
        <v>32</v>
      </c>
      <c r="I22" s="52">
        <f>H22/41</f>
        <v>0.78048780487804881</v>
      </c>
      <c r="J22" s="20"/>
      <c r="K22" s="59">
        <f>J22/46</f>
        <v>0</v>
      </c>
      <c r="L22" s="6"/>
      <c r="M22" s="59">
        <f>L22/45</f>
        <v>0</v>
      </c>
      <c r="N22" s="48">
        <f>G22+I22+K22+M22</f>
        <v>1.7804878048780488</v>
      </c>
    </row>
    <row r="23" spans="2:14" ht="15" thickBot="1" x14ac:dyDescent="0.35">
      <c r="B23" s="81">
        <v>18</v>
      </c>
      <c r="C23" s="64" t="s">
        <v>17</v>
      </c>
      <c r="D23" s="4" t="s">
        <v>47</v>
      </c>
      <c r="E23" s="5">
        <v>2</v>
      </c>
      <c r="F23" s="10"/>
      <c r="G23" s="52">
        <f>F23/37</f>
        <v>0</v>
      </c>
      <c r="H23" s="10"/>
      <c r="I23" s="52">
        <f>H23/41</f>
        <v>0</v>
      </c>
      <c r="J23" s="10">
        <v>40</v>
      </c>
      <c r="K23" s="59">
        <f>J23/46</f>
        <v>0.86956521739130432</v>
      </c>
      <c r="L23" s="10">
        <v>40</v>
      </c>
      <c r="M23" s="59">
        <f>L23/45</f>
        <v>0.88888888888888884</v>
      </c>
      <c r="N23" s="48">
        <f>G23+I23+K23+M23</f>
        <v>1.7584541062801931</v>
      </c>
    </row>
    <row r="24" spans="2:14" ht="15" thickBot="1" x14ac:dyDescent="0.35">
      <c r="B24" s="81">
        <v>19</v>
      </c>
      <c r="C24" s="64" t="s">
        <v>123</v>
      </c>
      <c r="D24" s="4" t="s">
        <v>124</v>
      </c>
      <c r="E24" s="5">
        <v>2</v>
      </c>
      <c r="F24" s="10">
        <v>30</v>
      </c>
      <c r="G24" s="52">
        <f>F24/37</f>
        <v>0.81081081081081086</v>
      </c>
      <c r="H24" s="10">
        <v>34</v>
      </c>
      <c r="I24" s="52">
        <f>H24/41</f>
        <v>0.82926829268292679</v>
      </c>
      <c r="J24" s="20"/>
      <c r="K24" s="59">
        <f>J24/46</f>
        <v>0</v>
      </c>
      <c r="L24" s="6"/>
      <c r="M24" s="59">
        <f>L24/45</f>
        <v>0</v>
      </c>
      <c r="N24" s="48">
        <f>G24+I24+K24+M24</f>
        <v>1.6400791034937376</v>
      </c>
    </row>
    <row r="25" spans="2:14" ht="15" thickBot="1" x14ac:dyDescent="0.35">
      <c r="B25" s="81">
        <v>20</v>
      </c>
      <c r="C25" s="64" t="s">
        <v>57</v>
      </c>
      <c r="D25" s="4" t="s">
        <v>67</v>
      </c>
      <c r="E25" s="5">
        <v>2</v>
      </c>
      <c r="F25" s="10"/>
      <c r="G25" s="52">
        <f>F25/37</f>
        <v>0</v>
      </c>
      <c r="H25" s="10"/>
      <c r="I25" s="52">
        <f>H25/41</f>
        <v>0</v>
      </c>
      <c r="J25" s="10">
        <v>36</v>
      </c>
      <c r="K25" s="59">
        <f>J25/46</f>
        <v>0.78260869565217395</v>
      </c>
      <c r="L25" s="10">
        <v>35</v>
      </c>
      <c r="M25" s="59">
        <f>L25/45</f>
        <v>0.77777777777777779</v>
      </c>
      <c r="N25" s="48">
        <f>G25+I25+K25+M25</f>
        <v>1.5603864734299517</v>
      </c>
    </row>
    <row r="26" spans="2:14" ht="15" thickBot="1" x14ac:dyDescent="0.35">
      <c r="B26" s="81">
        <v>21</v>
      </c>
      <c r="C26" s="64" t="s">
        <v>50</v>
      </c>
      <c r="D26" s="4" t="s">
        <v>127</v>
      </c>
      <c r="E26" s="5">
        <v>2</v>
      </c>
      <c r="F26" s="10">
        <v>25</v>
      </c>
      <c r="G26" s="52">
        <f>F26/37</f>
        <v>0.67567567567567566</v>
      </c>
      <c r="H26" s="10">
        <v>36</v>
      </c>
      <c r="I26" s="52">
        <f>H26/41</f>
        <v>0.87804878048780488</v>
      </c>
      <c r="J26" s="20"/>
      <c r="K26" s="59">
        <f>J26/46</f>
        <v>0</v>
      </c>
      <c r="L26" s="6"/>
      <c r="M26" s="59">
        <f>L26/45</f>
        <v>0</v>
      </c>
      <c r="N26" s="48">
        <f>G26+I26+K26+M26</f>
        <v>1.5537244561634806</v>
      </c>
    </row>
    <row r="27" spans="2:14" ht="15" thickBot="1" x14ac:dyDescent="0.35">
      <c r="B27" s="81">
        <v>22</v>
      </c>
      <c r="C27" s="64" t="s">
        <v>68</v>
      </c>
      <c r="D27" s="4" t="s">
        <v>69</v>
      </c>
      <c r="E27" s="5">
        <v>2</v>
      </c>
      <c r="F27" s="10"/>
      <c r="G27" s="52">
        <f>F27/37</f>
        <v>0</v>
      </c>
      <c r="H27" s="10"/>
      <c r="I27" s="52">
        <f>H27/41</f>
        <v>0</v>
      </c>
      <c r="J27" s="10">
        <v>35</v>
      </c>
      <c r="K27" s="59">
        <f>J27/46</f>
        <v>0.76086956521739135</v>
      </c>
      <c r="L27" s="10">
        <v>32</v>
      </c>
      <c r="M27" s="59">
        <f>L27/45</f>
        <v>0.71111111111111114</v>
      </c>
      <c r="N27" s="48">
        <f>G27+I27+K27+M27</f>
        <v>1.4719806763285024</v>
      </c>
    </row>
    <row r="28" spans="2:14" ht="15" thickBot="1" x14ac:dyDescent="0.35">
      <c r="B28" s="81">
        <v>23</v>
      </c>
      <c r="C28" s="65" t="s">
        <v>50</v>
      </c>
      <c r="D28" s="7" t="s">
        <v>72</v>
      </c>
      <c r="E28" s="5">
        <v>2</v>
      </c>
      <c r="F28" s="10"/>
      <c r="G28" s="52">
        <f>F28/37</f>
        <v>0</v>
      </c>
      <c r="H28" s="10"/>
      <c r="I28" s="52">
        <f>H28/41</f>
        <v>0</v>
      </c>
      <c r="J28" s="10">
        <v>29</v>
      </c>
      <c r="K28" s="59">
        <f>J28/46</f>
        <v>0.63043478260869568</v>
      </c>
      <c r="L28" s="10">
        <v>37</v>
      </c>
      <c r="M28" s="59">
        <f>L28/45</f>
        <v>0.82222222222222219</v>
      </c>
      <c r="N28" s="48">
        <f>G28+I28+K28+M28</f>
        <v>1.4526570048309178</v>
      </c>
    </row>
    <row r="29" spans="2:14" ht="15" thickBot="1" x14ac:dyDescent="0.35">
      <c r="B29" s="81">
        <v>24</v>
      </c>
      <c r="C29" s="64" t="s">
        <v>70</v>
      </c>
      <c r="D29" s="4" t="s">
        <v>71</v>
      </c>
      <c r="E29" s="5">
        <v>2</v>
      </c>
      <c r="F29" s="10"/>
      <c r="G29" s="52">
        <f>F29/37</f>
        <v>0</v>
      </c>
      <c r="H29" s="10"/>
      <c r="I29" s="52">
        <f>H29/41</f>
        <v>0</v>
      </c>
      <c r="J29" s="10">
        <v>33</v>
      </c>
      <c r="K29" s="59">
        <f>J29/46</f>
        <v>0.71739130434782605</v>
      </c>
      <c r="L29" s="10">
        <v>33</v>
      </c>
      <c r="M29" s="59">
        <f>L29/45</f>
        <v>0.73333333333333328</v>
      </c>
      <c r="N29" s="48">
        <f>G29+I29+K29+M29</f>
        <v>1.4507246376811593</v>
      </c>
    </row>
    <row r="30" spans="2:14" ht="15" thickBot="1" x14ac:dyDescent="0.35">
      <c r="B30" s="81">
        <v>25</v>
      </c>
      <c r="C30" s="64" t="s">
        <v>54</v>
      </c>
      <c r="D30" s="4" t="s">
        <v>55</v>
      </c>
      <c r="E30" s="5">
        <v>2</v>
      </c>
      <c r="F30" s="10"/>
      <c r="G30" s="52">
        <f>F30/37</f>
        <v>0</v>
      </c>
      <c r="H30" s="10"/>
      <c r="I30" s="52">
        <f>H30/41</f>
        <v>0</v>
      </c>
      <c r="J30" s="10">
        <v>31</v>
      </c>
      <c r="K30" s="59">
        <f>J30/46</f>
        <v>0.67391304347826086</v>
      </c>
      <c r="L30" s="10">
        <v>30</v>
      </c>
      <c r="M30" s="59">
        <f>L30/45</f>
        <v>0.66666666666666663</v>
      </c>
      <c r="N30" s="48">
        <f>G30+I30+K30+M30</f>
        <v>1.3405797101449275</v>
      </c>
    </row>
    <row r="31" spans="2:14" ht="15" thickBot="1" x14ac:dyDescent="0.35">
      <c r="B31" s="81">
        <v>26</v>
      </c>
      <c r="C31" s="65" t="s">
        <v>13</v>
      </c>
      <c r="D31" s="7" t="s">
        <v>61</v>
      </c>
      <c r="E31" s="5">
        <v>2</v>
      </c>
      <c r="F31" s="10"/>
      <c r="G31" s="52">
        <f>F31/37</f>
        <v>0</v>
      </c>
      <c r="H31" s="10"/>
      <c r="I31" s="52">
        <f>H31/41</f>
        <v>0</v>
      </c>
      <c r="J31" s="10">
        <v>28</v>
      </c>
      <c r="K31" s="59">
        <f>J31/46</f>
        <v>0.60869565217391308</v>
      </c>
      <c r="L31" s="10">
        <v>31</v>
      </c>
      <c r="M31" s="59">
        <f>L31/45</f>
        <v>0.68888888888888888</v>
      </c>
      <c r="N31" s="48">
        <f>G31+I31+K31+M31</f>
        <v>1.297584541062802</v>
      </c>
    </row>
    <row r="32" spans="2:14" ht="15" thickBot="1" x14ac:dyDescent="0.35">
      <c r="B32" s="81">
        <v>27</v>
      </c>
      <c r="C32" s="64" t="s">
        <v>76</v>
      </c>
      <c r="D32" s="4" t="s">
        <v>75</v>
      </c>
      <c r="E32" s="5">
        <v>2</v>
      </c>
      <c r="F32" s="10"/>
      <c r="G32" s="52">
        <f>F32/37</f>
        <v>0</v>
      </c>
      <c r="H32" s="10"/>
      <c r="I32" s="52">
        <f>H32/41</f>
        <v>0</v>
      </c>
      <c r="J32" s="10">
        <v>33</v>
      </c>
      <c r="K32" s="59">
        <f>J32/46</f>
        <v>0.71739130434782605</v>
      </c>
      <c r="L32" s="10">
        <v>26</v>
      </c>
      <c r="M32" s="59">
        <f>L32/45</f>
        <v>0.57777777777777772</v>
      </c>
      <c r="N32" s="48">
        <f>G32+I32+K32+M32</f>
        <v>1.2951690821256037</v>
      </c>
    </row>
    <row r="33" spans="2:14" ht="15" thickBot="1" x14ac:dyDescent="0.35">
      <c r="B33" s="81">
        <v>28</v>
      </c>
      <c r="C33" s="64" t="s">
        <v>17</v>
      </c>
      <c r="D33" s="4" t="s">
        <v>77</v>
      </c>
      <c r="E33" s="5">
        <v>2</v>
      </c>
      <c r="F33" s="10"/>
      <c r="G33" s="52">
        <f>F33/37</f>
        <v>0</v>
      </c>
      <c r="H33" s="10"/>
      <c r="I33" s="52">
        <f>H33/41</f>
        <v>0</v>
      </c>
      <c r="J33" s="10">
        <v>28</v>
      </c>
      <c r="K33" s="59">
        <f>J33/46</f>
        <v>0.60869565217391308</v>
      </c>
      <c r="L33" s="10">
        <v>30</v>
      </c>
      <c r="M33" s="59">
        <f>L33/45</f>
        <v>0.66666666666666663</v>
      </c>
      <c r="N33" s="48">
        <f>G33+I33+K33+M33</f>
        <v>1.2753623188405796</v>
      </c>
    </row>
    <row r="34" spans="2:14" ht="15" thickBot="1" x14ac:dyDescent="0.35">
      <c r="B34" s="81">
        <v>29</v>
      </c>
      <c r="C34" s="64" t="s">
        <v>125</v>
      </c>
      <c r="D34" s="4" t="s">
        <v>126</v>
      </c>
      <c r="E34" s="5">
        <v>2</v>
      </c>
      <c r="F34" s="10">
        <v>27</v>
      </c>
      <c r="G34" s="52">
        <f>F34/37</f>
        <v>0.72972972972972971</v>
      </c>
      <c r="H34" s="10">
        <v>22</v>
      </c>
      <c r="I34" s="52">
        <f>H34/41</f>
        <v>0.53658536585365857</v>
      </c>
      <c r="J34" s="20"/>
      <c r="K34" s="59">
        <f>J34/46</f>
        <v>0</v>
      </c>
      <c r="L34" s="6"/>
      <c r="M34" s="59">
        <f>L34/45</f>
        <v>0</v>
      </c>
      <c r="N34" s="48">
        <f>G34+I34+K34+M34</f>
        <v>1.2663150955833884</v>
      </c>
    </row>
    <row r="35" spans="2:14" ht="15" thickBot="1" x14ac:dyDescent="0.35">
      <c r="B35" s="81">
        <v>30</v>
      </c>
      <c r="C35" s="64" t="s">
        <v>78</v>
      </c>
      <c r="D35" s="4" t="s">
        <v>79</v>
      </c>
      <c r="E35" s="5">
        <v>2</v>
      </c>
      <c r="F35" s="10"/>
      <c r="G35" s="52">
        <f>F35/37</f>
        <v>0</v>
      </c>
      <c r="H35" s="10"/>
      <c r="I35" s="52">
        <f>H35/41</f>
        <v>0</v>
      </c>
      <c r="J35" s="10">
        <v>28</v>
      </c>
      <c r="K35" s="59">
        <f>J35/46</f>
        <v>0.60869565217391308</v>
      </c>
      <c r="L35" s="10">
        <v>29</v>
      </c>
      <c r="M35" s="59">
        <f>L35/45</f>
        <v>0.64444444444444449</v>
      </c>
      <c r="N35" s="48">
        <f>G35+I35+K35+M35</f>
        <v>1.2531400966183575</v>
      </c>
    </row>
    <row r="36" spans="2:14" ht="15" thickBot="1" x14ac:dyDescent="0.35">
      <c r="B36" s="81">
        <v>31</v>
      </c>
      <c r="C36" s="64" t="s">
        <v>46</v>
      </c>
      <c r="D36" s="4" t="s">
        <v>60</v>
      </c>
      <c r="E36" s="5">
        <v>2</v>
      </c>
      <c r="F36" s="10"/>
      <c r="G36" s="52">
        <f>F36/37</f>
        <v>0</v>
      </c>
      <c r="H36" s="10"/>
      <c r="I36" s="52">
        <f>H36/41</f>
        <v>0</v>
      </c>
      <c r="J36" s="10">
        <v>27</v>
      </c>
      <c r="K36" s="59">
        <f>J36/46</f>
        <v>0.58695652173913049</v>
      </c>
      <c r="L36" s="10">
        <v>29</v>
      </c>
      <c r="M36" s="59">
        <f>L36/45</f>
        <v>0.64444444444444449</v>
      </c>
      <c r="N36" s="48">
        <f>G36+I36+K36+M36</f>
        <v>1.231400966183575</v>
      </c>
    </row>
    <row r="37" spans="2:14" ht="15" thickBot="1" x14ac:dyDescent="0.35">
      <c r="B37" s="81">
        <v>32</v>
      </c>
      <c r="C37" s="64" t="s">
        <v>80</v>
      </c>
      <c r="D37" s="4" t="s">
        <v>81</v>
      </c>
      <c r="E37" s="5">
        <v>2</v>
      </c>
      <c r="F37" s="10"/>
      <c r="G37" s="52">
        <f>F37/37</f>
        <v>0</v>
      </c>
      <c r="H37" s="10"/>
      <c r="I37" s="52">
        <f>H37/41</f>
        <v>0</v>
      </c>
      <c r="J37" s="10">
        <v>25</v>
      </c>
      <c r="K37" s="59">
        <f>J37/46</f>
        <v>0.54347826086956519</v>
      </c>
      <c r="L37" s="10">
        <v>29</v>
      </c>
      <c r="M37" s="59">
        <f>L37/45</f>
        <v>0.64444444444444449</v>
      </c>
      <c r="N37" s="48">
        <f>G37+I37+K37+M37</f>
        <v>1.1879227053140098</v>
      </c>
    </row>
    <row r="38" spans="2:14" ht="15" thickBot="1" x14ac:dyDescent="0.35">
      <c r="B38" s="81">
        <v>33</v>
      </c>
      <c r="C38" s="64" t="s">
        <v>45</v>
      </c>
      <c r="D38" s="4" t="s">
        <v>112</v>
      </c>
      <c r="E38" s="5">
        <v>2</v>
      </c>
      <c r="F38" s="10"/>
      <c r="G38" s="52">
        <f>F38/37</f>
        <v>0</v>
      </c>
      <c r="H38" s="10"/>
      <c r="I38" s="52">
        <f>H38/41</f>
        <v>0</v>
      </c>
      <c r="J38" s="10">
        <v>24</v>
      </c>
      <c r="K38" s="59">
        <f>J38/46</f>
        <v>0.52173913043478259</v>
      </c>
      <c r="L38" s="10">
        <v>29</v>
      </c>
      <c r="M38" s="59">
        <f>L38/45</f>
        <v>0.64444444444444449</v>
      </c>
      <c r="N38" s="48">
        <f>G38+I38+K38+M38</f>
        <v>1.1661835748792271</v>
      </c>
    </row>
    <row r="39" spans="2:14" ht="15" thickBot="1" x14ac:dyDescent="0.35">
      <c r="B39" s="81">
        <v>34</v>
      </c>
      <c r="C39" s="65" t="s">
        <v>82</v>
      </c>
      <c r="D39" s="7" t="s">
        <v>81</v>
      </c>
      <c r="E39" s="5">
        <v>2</v>
      </c>
      <c r="F39" s="10"/>
      <c r="G39" s="52">
        <f>F39/37</f>
        <v>0</v>
      </c>
      <c r="H39" s="10"/>
      <c r="I39" s="52">
        <f>H39/41</f>
        <v>0</v>
      </c>
      <c r="J39" s="10">
        <v>25</v>
      </c>
      <c r="K39" s="59">
        <f>J39/46</f>
        <v>0.54347826086956519</v>
      </c>
      <c r="L39" s="10">
        <v>26</v>
      </c>
      <c r="M39" s="59">
        <f>L39/45</f>
        <v>0.57777777777777772</v>
      </c>
      <c r="N39" s="48">
        <f>G39+I39+K39+M39</f>
        <v>1.1212560386473429</v>
      </c>
    </row>
    <row r="40" spans="2:14" ht="15" thickBot="1" x14ac:dyDescent="0.35">
      <c r="B40" s="81">
        <v>35</v>
      </c>
      <c r="C40" s="65" t="s">
        <v>83</v>
      </c>
      <c r="D40" s="7" t="s">
        <v>84</v>
      </c>
      <c r="E40" s="5">
        <v>2</v>
      </c>
      <c r="F40" s="10"/>
      <c r="G40" s="52">
        <f>F40/37</f>
        <v>0</v>
      </c>
      <c r="H40" s="10"/>
      <c r="I40" s="52">
        <f>H40/41</f>
        <v>0</v>
      </c>
      <c r="J40" s="10">
        <v>22</v>
      </c>
      <c r="K40" s="59">
        <f>J40/46</f>
        <v>0.47826086956521741</v>
      </c>
      <c r="L40" s="10">
        <v>28</v>
      </c>
      <c r="M40" s="59">
        <f>L40/45</f>
        <v>0.62222222222222223</v>
      </c>
      <c r="N40" s="48">
        <f>G40+I40+K40+M40</f>
        <v>1.1004830917874395</v>
      </c>
    </row>
    <row r="41" spans="2:14" ht="15" thickBot="1" x14ac:dyDescent="0.35">
      <c r="B41" s="81">
        <v>36</v>
      </c>
      <c r="C41" s="64" t="s">
        <v>86</v>
      </c>
      <c r="D41" s="4" t="s">
        <v>85</v>
      </c>
      <c r="E41" s="5">
        <v>2</v>
      </c>
      <c r="F41" s="10"/>
      <c r="G41" s="52">
        <f>F41/37</f>
        <v>0</v>
      </c>
      <c r="H41" s="10"/>
      <c r="I41" s="52">
        <f>H41/41</f>
        <v>0</v>
      </c>
      <c r="J41" s="10">
        <v>21</v>
      </c>
      <c r="K41" s="59">
        <f>J41/46</f>
        <v>0.45652173913043476</v>
      </c>
      <c r="L41" s="10">
        <v>26</v>
      </c>
      <c r="M41" s="59">
        <f>L41/45</f>
        <v>0.57777777777777772</v>
      </c>
      <c r="N41" s="48">
        <f>G41+I41+K41+M41</f>
        <v>1.0342995169082125</v>
      </c>
    </row>
    <row r="42" spans="2:14" ht="15" thickBot="1" x14ac:dyDescent="0.35">
      <c r="B42" s="81">
        <v>37</v>
      </c>
      <c r="C42" s="64" t="s">
        <v>87</v>
      </c>
      <c r="D42" s="4" t="s">
        <v>88</v>
      </c>
      <c r="E42" s="5">
        <v>1</v>
      </c>
      <c r="F42" s="10"/>
      <c r="G42" s="52">
        <f>F42/37</f>
        <v>0</v>
      </c>
      <c r="H42" s="10"/>
      <c r="I42" s="52">
        <f>H42/41</f>
        <v>0</v>
      </c>
      <c r="J42" s="10">
        <v>0</v>
      </c>
      <c r="K42" s="59">
        <f>J42/46</f>
        <v>0</v>
      </c>
      <c r="L42" s="10">
        <v>33</v>
      </c>
      <c r="M42" s="59">
        <f>L42/45</f>
        <v>0.73333333333333328</v>
      </c>
      <c r="N42" s="48">
        <f>G42+I42+K42+M42</f>
        <v>0.73333333333333328</v>
      </c>
    </row>
    <row r="43" spans="2:14" ht="15" thickBot="1" x14ac:dyDescent="0.35">
      <c r="B43" s="81">
        <v>38</v>
      </c>
      <c r="C43" s="65" t="s">
        <v>53</v>
      </c>
      <c r="D43" s="7" t="s">
        <v>137</v>
      </c>
      <c r="E43" s="5">
        <v>1</v>
      </c>
      <c r="F43" s="10"/>
      <c r="G43" s="52">
        <f>F43/37</f>
        <v>0</v>
      </c>
      <c r="H43" s="10">
        <v>28</v>
      </c>
      <c r="I43" s="52">
        <f>H43/41</f>
        <v>0.68292682926829273</v>
      </c>
      <c r="J43" s="20"/>
      <c r="K43" s="59">
        <f>J43/46</f>
        <v>0</v>
      </c>
      <c r="L43" s="6"/>
      <c r="M43" s="59">
        <f>L43/45</f>
        <v>0</v>
      </c>
      <c r="N43" s="48">
        <f>G43+I43+K43+M43</f>
        <v>0.68292682926829273</v>
      </c>
    </row>
    <row r="44" spans="2:14" ht="15" thickBot="1" x14ac:dyDescent="0.35">
      <c r="B44" s="81">
        <v>39</v>
      </c>
      <c r="C44" s="64" t="s">
        <v>68</v>
      </c>
      <c r="D44" s="4" t="s">
        <v>89</v>
      </c>
      <c r="E44" s="5">
        <v>2</v>
      </c>
      <c r="F44" s="10"/>
      <c r="G44" s="52">
        <f>F44/37</f>
        <v>0</v>
      </c>
      <c r="H44" s="10"/>
      <c r="I44" s="52">
        <f>H44/41</f>
        <v>0</v>
      </c>
      <c r="J44" s="10">
        <v>15</v>
      </c>
      <c r="K44" s="59">
        <f>J44/46</f>
        <v>0.32608695652173914</v>
      </c>
      <c r="L44" s="10">
        <v>16</v>
      </c>
      <c r="M44" s="59">
        <f>L44/45</f>
        <v>0.35555555555555557</v>
      </c>
      <c r="N44" s="48">
        <f>G44+I44+K44+M44</f>
        <v>0.68164251207729465</v>
      </c>
    </row>
    <row r="45" spans="2:14" ht="15" thickBot="1" x14ac:dyDescent="0.35">
      <c r="B45" s="81">
        <v>40</v>
      </c>
      <c r="C45" s="64" t="s">
        <v>43</v>
      </c>
      <c r="D45" s="4" t="s">
        <v>44</v>
      </c>
      <c r="E45" s="5">
        <v>1</v>
      </c>
      <c r="F45" s="10"/>
      <c r="G45" s="52">
        <f>F45/37</f>
        <v>0</v>
      </c>
      <c r="H45" s="10"/>
      <c r="I45" s="52">
        <f>H45/41</f>
        <v>0</v>
      </c>
      <c r="J45" s="10">
        <v>27</v>
      </c>
      <c r="K45" s="59">
        <f>J45/46</f>
        <v>0.58695652173913049</v>
      </c>
      <c r="L45" s="10">
        <v>0</v>
      </c>
      <c r="M45" s="59">
        <f>L45/45</f>
        <v>0</v>
      </c>
      <c r="N45" s="48">
        <f>G45+I45+K45+M45</f>
        <v>0.58695652173913049</v>
      </c>
    </row>
    <row r="46" spans="2:14" ht="15" thickBot="1" x14ac:dyDescent="0.35">
      <c r="B46" s="81">
        <v>41</v>
      </c>
      <c r="C46" s="64" t="s">
        <v>128</v>
      </c>
      <c r="D46" s="4" t="s">
        <v>129</v>
      </c>
      <c r="E46" s="5">
        <v>1</v>
      </c>
      <c r="F46" s="10">
        <v>21</v>
      </c>
      <c r="G46" s="52">
        <f>F46/37</f>
        <v>0.56756756756756754</v>
      </c>
      <c r="H46" s="10"/>
      <c r="I46" s="52">
        <f>H46/41</f>
        <v>0</v>
      </c>
      <c r="J46" s="20"/>
      <c r="K46" s="59">
        <f>J46/46</f>
        <v>0</v>
      </c>
      <c r="L46" s="6"/>
      <c r="M46" s="59">
        <f>L46/45</f>
        <v>0</v>
      </c>
      <c r="N46" s="48">
        <f>G46+I46+K46+M46</f>
        <v>0.56756756756756754</v>
      </c>
    </row>
    <row r="47" spans="2:14" ht="15" thickBot="1" x14ac:dyDescent="0.35">
      <c r="B47" s="81">
        <v>42</v>
      </c>
      <c r="C47" s="64" t="s">
        <v>53</v>
      </c>
      <c r="D47" s="4" t="s">
        <v>90</v>
      </c>
      <c r="E47" s="5">
        <v>2</v>
      </c>
      <c r="F47" s="10"/>
      <c r="G47" s="52">
        <f>F47/37</f>
        <v>0</v>
      </c>
      <c r="H47" s="10"/>
      <c r="I47" s="52">
        <f>H47/41</f>
        <v>0</v>
      </c>
      <c r="J47" s="10">
        <v>10</v>
      </c>
      <c r="K47" s="59">
        <f>J47/46</f>
        <v>0.21739130434782608</v>
      </c>
      <c r="L47" s="10">
        <v>15</v>
      </c>
      <c r="M47" s="59">
        <f>L47/45</f>
        <v>0.33333333333333331</v>
      </c>
      <c r="N47" s="48">
        <f>G47+I47+K47+M47</f>
        <v>0.55072463768115942</v>
      </c>
    </row>
    <row r="48" spans="2:14" ht="15" thickBot="1" x14ac:dyDescent="0.35">
      <c r="B48" s="81">
        <v>43</v>
      </c>
      <c r="C48" s="64" t="s">
        <v>46</v>
      </c>
      <c r="D48" s="4" t="s">
        <v>91</v>
      </c>
      <c r="E48" s="5">
        <v>1</v>
      </c>
      <c r="F48" s="10"/>
      <c r="G48" s="52">
        <f>F48/37</f>
        <v>0</v>
      </c>
      <c r="H48" s="10"/>
      <c r="I48" s="52">
        <f>H48/41</f>
        <v>0</v>
      </c>
      <c r="J48" s="10">
        <v>22</v>
      </c>
      <c r="K48" s="59">
        <f>J48/46</f>
        <v>0.47826086956521741</v>
      </c>
      <c r="L48" s="10">
        <v>0</v>
      </c>
      <c r="M48" s="59">
        <f>L48/45</f>
        <v>0</v>
      </c>
      <c r="N48" s="48">
        <f>G48+I48+K48+M48</f>
        <v>0.47826086956521741</v>
      </c>
    </row>
    <row r="49" spans="2:14" ht="15" thickBot="1" x14ac:dyDescent="0.35">
      <c r="B49" s="82">
        <v>44</v>
      </c>
      <c r="C49" s="64" t="s">
        <v>138</v>
      </c>
      <c r="D49" s="4" t="s">
        <v>139</v>
      </c>
      <c r="E49" s="5">
        <v>1</v>
      </c>
      <c r="F49" s="10"/>
      <c r="G49" s="52">
        <f>F49/37</f>
        <v>0</v>
      </c>
      <c r="H49" s="10">
        <v>17</v>
      </c>
      <c r="I49" s="52">
        <f>H49/41</f>
        <v>0.41463414634146339</v>
      </c>
      <c r="J49" s="20"/>
      <c r="K49" s="59">
        <f>J49/46</f>
        <v>0</v>
      </c>
      <c r="L49" s="6"/>
      <c r="M49" s="59">
        <f>L49/45</f>
        <v>0</v>
      </c>
      <c r="N49" s="48">
        <f>G49+I49+K49+M49</f>
        <v>0.41463414634146339</v>
      </c>
    </row>
    <row r="51" spans="2:14" ht="13.8" thickBot="1" x14ac:dyDescent="0.3"/>
    <row r="52" spans="2:14" ht="21.6" customHeight="1" thickBot="1" x14ac:dyDescent="0.5">
      <c r="B52" s="76" t="s">
        <v>130</v>
      </c>
      <c r="C52" s="77"/>
      <c r="D52" s="66"/>
      <c r="E52" s="1"/>
      <c r="F52" s="9"/>
      <c r="G52" s="51"/>
      <c r="H52" s="9"/>
      <c r="I52" s="51"/>
      <c r="J52" s="19"/>
      <c r="K52" s="58"/>
      <c r="L52" s="1"/>
      <c r="M52" s="58"/>
      <c r="N52" s="45"/>
    </row>
    <row r="53" spans="2:14" ht="40.200000000000003" customHeight="1" thickBot="1" x14ac:dyDescent="0.3">
      <c r="B53" s="23" t="s">
        <v>133</v>
      </c>
      <c r="C53" s="24" t="s">
        <v>134</v>
      </c>
      <c r="D53" s="11" t="s">
        <v>135</v>
      </c>
      <c r="E53" s="2" t="s">
        <v>113</v>
      </c>
      <c r="F53" s="13" t="s">
        <v>118</v>
      </c>
      <c r="G53" s="14"/>
      <c r="H53" s="40" t="s">
        <v>119</v>
      </c>
      <c r="I53" s="41"/>
      <c r="J53" s="13" t="s">
        <v>120</v>
      </c>
      <c r="K53" s="14"/>
      <c r="L53" s="14"/>
      <c r="M53" s="15"/>
      <c r="N53" s="46" t="s">
        <v>141</v>
      </c>
    </row>
    <row r="54" spans="2:14" ht="13.8" customHeight="1" thickBot="1" x14ac:dyDescent="0.3">
      <c r="B54" s="23"/>
      <c r="C54" s="12"/>
      <c r="D54" s="12"/>
      <c r="E54" s="3" t="s">
        <v>136</v>
      </c>
      <c r="F54" s="16" t="s">
        <v>114</v>
      </c>
      <c r="G54" s="17"/>
      <c r="H54" s="42" t="s">
        <v>115</v>
      </c>
      <c r="I54" s="43"/>
      <c r="J54" s="21" t="s">
        <v>116</v>
      </c>
      <c r="K54" s="22"/>
      <c r="L54" s="16" t="s">
        <v>117</v>
      </c>
      <c r="M54" s="17"/>
      <c r="N54" s="47"/>
    </row>
    <row r="55" spans="2:14" ht="15" thickBot="1" x14ac:dyDescent="0.35">
      <c r="B55" s="80">
        <v>1</v>
      </c>
      <c r="C55" s="64" t="s">
        <v>62</v>
      </c>
      <c r="D55" s="4" t="s">
        <v>108</v>
      </c>
      <c r="E55" s="5">
        <v>3</v>
      </c>
      <c r="F55" s="10">
        <v>15</v>
      </c>
      <c r="G55" s="52">
        <f>F55/20</f>
        <v>0.75</v>
      </c>
      <c r="H55" s="10"/>
      <c r="I55" s="52">
        <f>H55/22</f>
        <v>0</v>
      </c>
      <c r="J55" s="10">
        <v>24</v>
      </c>
      <c r="K55" s="59">
        <f>J55/37</f>
        <v>0.64864864864864868</v>
      </c>
      <c r="L55" s="10">
        <v>25</v>
      </c>
      <c r="M55" s="59">
        <f>L55/34</f>
        <v>0.73529411764705888</v>
      </c>
      <c r="N55" s="48">
        <f>G55+I55+K55+M55</f>
        <v>2.1339427662957076</v>
      </c>
    </row>
    <row r="56" spans="2:14" ht="15" thickBot="1" x14ac:dyDescent="0.35">
      <c r="B56" s="81">
        <v>2</v>
      </c>
      <c r="C56" s="64" t="s">
        <v>131</v>
      </c>
      <c r="D56" s="4" t="s">
        <v>132</v>
      </c>
      <c r="E56" s="5">
        <v>2</v>
      </c>
      <c r="F56" s="10">
        <v>20</v>
      </c>
      <c r="G56" s="52">
        <f>F56/20</f>
        <v>1</v>
      </c>
      <c r="H56" s="10">
        <v>22</v>
      </c>
      <c r="I56" s="52">
        <f>H56/22</f>
        <v>1</v>
      </c>
      <c r="J56" s="10">
        <v>0</v>
      </c>
      <c r="K56" s="59">
        <f>J56/37</f>
        <v>0</v>
      </c>
      <c r="L56" s="10"/>
      <c r="M56" s="59">
        <f>L56/34</f>
        <v>0</v>
      </c>
      <c r="N56" s="48">
        <f>G56+I56+K56+M56</f>
        <v>2</v>
      </c>
    </row>
    <row r="57" spans="2:14" ht="15" thickBot="1" x14ac:dyDescent="0.35">
      <c r="B57" s="81">
        <v>3</v>
      </c>
      <c r="C57" s="64" t="s">
        <v>106</v>
      </c>
      <c r="D57" s="4" t="s">
        <v>107</v>
      </c>
      <c r="E57" s="5">
        <v>2</v>
      </c>
      <c r="F57" s="10"/>
      <c r="G57" s="52">
        <f>F57/50</f>
        <v>0</v>
      </c>
      <c r="H57" s="10"/>
      <c r="I57" s="52">
        <f>H57/22</f>
        <v>0</v>
      </c>
      <c r="J57" s="10">
        <v>34</v>
      </c>
      <c r="K57" s="59">
        <f>J57/37</f>
        <v>0.91891891891891897</v>
      </c>
      <c r="L57" s="10">
        <v>34</v>
      </c>
      <c r="M57" s="59">
        <f>L57/34</f>
        <v>1</v>
      </c>
      <c r="N57" s="48">
        <f>G57+I57+K57+M57</f>
        <v>1.9189189189189189</v>
      </c>
    </row>
    <row r="58" spans="2:14" ht="15" thickBot="1" x14ac:dyDescent="0.35">
      <c r="B58" s="81">
        <v>4</v>
      </c>
      <c r="C58" s="64" t="s">
        <v>13</v>
      </c>
      <c r="D58" s="4" t="s">
        <v>27</v>
      </c>
      <c r="E58" s="5">
        <v>3</v>
      </c>
      <c r="F58" s="10">
        <v>15</v>
      </c>
      <c r="G58" s="52">
        <f>F58/20</f>
        <v>0.75</v>
      </c>
      <c r="H58" s="10"/>
      <c r="I58" s="52">
        <f>H58/22</f>
        <v>0</v>
      </c>
      <c r="J58" s="10">
        <v>18</v>
      </c>
      <c r="K58" s="59">
        <f>J58/37</f>
        <v>0.48648648648648651</v>
      </c>
      <c r="L58" s="10">
        <v>22</v>
      </c>
      <c r="M58" s="59">
        <f>L58/34</f>
        <v>0.6470588235294118</v>
      </c>
      <c r="N58" s="48">
        <f>G58+I58+K58+M58</f>
        <v>1.8835453100158981</v>
      </c>
    </row>
    <row r="59" spans="2:14" ht="15" thickBot="1" x14ac:dyDescent="0.35">
      <c r="B59" s="81">
        <v>5</v>
      </c>
      <c r="C59" s="64" t="s">
        <v>17</v>
      </c>
      <c r="D59" s="4" t="s">
        <v>22</v>
      </c>
      <c r="E59" s="5">
        <v>2</v>
      </c>
      <c r="F59" s="10"/>
      <c r="G59" s="52">
        <f>F59/50</f>
        <v>0</v>
      </c>
      <c r="H59" s="10"/>
      <c r="I59" s="52">
        <f>H59/22</f>
        <v>0</v>
      </c>
      <c r="J59" s="10">
        <v>37</v>
      </c>
      <c r="K59" s="59">
        <f>J59/37</f>
        <v>1</v>
      </c>
      <c r="L59" s="10">
        <v>24</v>
      </c>
      <c r="M59" s="59">
        <f>L59/34</f>
        <v>0.70588235294117652</v>
      </c>
      <c r="N59" s="48">
        <f>G59+I59+K59+M59</f>
        <v>1.7058823529411766</v>
      </c>
    </row>
    <row r="60" spans="2:14" ht="15" thickBot="1" x14ac:dyDescent="0.35">
      <c r="B60" s="81">
        <v>6</v>
      </c>
      <c r="C60" s="64" t="s">
        <v>23</v>
      </c>
      <c r="D60" s="4" t="s">
        <v>24</v>
      </c>
      <c r="E60" s="5">
        <v>2</v>
      </c>
      <c r="F60" s="10"/>
      <c r="G60" s="52">
        <f>F60/50</f>
        <v>0</v>
      </c>
      <c r="H60" s="10"/>
      <c r="I60" s="52">
        <f>H60/22</f>
        <v>0</v>
      </c>
      <c r="J60" s="10">
        <v>25</v>
      </c>
      <c r="K60" s="59">
        <f>J60/37</f>
        <v>0.67567567567567566</v>
      </c>
      <c r="L60" s="10">
        <v>27</v>
      </c>
      <c r="M60" s="59">
        <f>L60/34</f>
        <v>0.79411764705882348</v>
      </c>
      <c r="N60" s="48">
        <f>G60+I60+K60+M60</f>
        <v>1.4697933227344993</v>
      </c>
    </row>
    <row r="61" spans="2:14" ht="15" thickBot="1" x14ac:dyDescent="0.35">
      <c r="B61" s="81">
        <v>7</v>
      </c>
      <c r="C61" s="64" t="s">
        <v>25</v>
      </c>
      <c r="D61" s="4" t="s">
        <v>26</v>
      </c>
      <c r="E61" s="5">
        <v>2</v>
      </c>
      <c r="F61" s="10"/>
      <c r="G61" s="52">
        <f>F61/50</f>
        <v>0</v>
      </c>
      <c r="H61" s="10"/>
      <c r="I61" s="52">
        <f>H61/22</f>
        <v>0</v>
      </c>
      <c r="J61" s="10">
        <v>25</v>
      </c>
      <c r="K61" s="59">
        <f>J61/37</f>
        <v>0.67567567567567566</v>
      </c>
      <c r="L61" s="10">
        <v>24</v>
      </c>
      <c r="M61" s="59">
        <f>L61/34</f>
        <v>0.70588235294117652</v>
      </c>
      <c r="N61" s="48">
        <f>G61+I61+K61+M61</f>
        <v>1.3815580286168521</v>
      </c>
    </row>
    <row r="62" spans="2:14" ht="15" thickBot="1" x14ac:dyDescent="0.35">
      <c r="B62" s="81">
        <v>8</v>
      </c>
      <c r="C62" s="64" t="s">
        <v>51</v>
      </c>
      <c r="D62" s="4" t="s">
        <v>109</v>
      </c>
      <c r="E62" s="5">
        <v>2</v>
      </c>
      <c r="F62" s="10"/>
      <c r="G62" s="52">
        <f>F62/50</f>
        <v>0</v>
      </c>
      <c r="H62" s="10"/>
      <c r="I62" s="52">
        <f>H62/22</f>
        <v>0</v>
      </c>
      <c r="J62" s="10">
        <v>23</v>
      </c>
      <c r="K62" s="59">
        <f>J62/37</f>
        <v>0.6216216216216216</v>
      </c>
      <c r="L62" s="10">
        <v>22</v>
      </c>
      <c r="M62" s="59">
        <f>L62/34</f>
        <v>0.6470588235294118</v>
      </c>
      <c r="N62" s="48">
        <f>G62+I62+K62+M62</f>
        <v>1.2686804451510334</v>
      </c>
    </row>
    <row r="63" spans="2:14" ht="15" thickBot="1" x14ac:dyDescent="0.35">
      <c r="B63" s="81">
        <v>9</v>
      </c>
      <c r="C63" s="64" t="s">
        <v>28</v>
      </c>
      <c r="D63" s="4" t="s">
        <v>29</v>
      </c>
      <c r="E63" s="5">
        <v>2</v>
      </c>
      <c r="F63" s="10"/>
      <c r="G63" s="52">
        <f>F63/50</f>
        <v>0</v>
      </c>
      <c r="H63" s="10"/>
      <c r="I63" s="52">
        <f>H63/22</f>
        <v>0</v>
      </c>
      <c r="J63" s="10">
        <v>23</v>
      </c>
      <c r="K63" s="59">
        <f>J63/37</f>
        <v>0.6216216216216216</v>
      </c>
      <c r="L63" s="10">
        <v>19</v>
      </c>
      <c r="M63" s="59">
        <f>L63/34</f>
        <v>0.55882352941176472</v>
      </c>
      <c r="N63" s="48">
        <f>G63+I63+K63+M63</f>
        <v>1.1804451510333864</v>
      </c>
    </row>
    <row r="64" spans="2:14" ht="14.4" customHeight="1" thickBot="1" x14ac:dyDescent="0.35">
      <c r="B64" s="82">
        <v>10</v>
      </c>
      <c r="C64" s="64" t="s">
        <v>110</v>
      </c>
      <c r="D64" s="4" t="s">
        <v>111</v>
      </c>
      <c r="E64" s="5">
        <v>2</v>
      </c>
      <c r="F64" s="10"/>
      <c r="G64" s="52">
        <f>F64/50</f>
        <v>0</v>
      </c>
      <c r="H64" s="10"/>
      <c r="I64" s="52">
        <f>H64/22</f>
        <v>0</v>
      </c>
      <c r="J64" s="10">
        <v>15</v>
      </c>
      <c r="K64" s="59">
        <f>J64/37</f>
        <v>0.40540540540540543</v>
      </c>
      <c r="L64" s="10">
        <v>22</v>
      </c>
      <c r="M64" s="59">
        <f>L64/34</f>
        <v>0.6470588235294118</v>
      </c>
      <c r="N64" s="48">
        <f>G64+I64+K64+M64</f>
        <v>1.0524642289348172</v>
      </c>
    </row>
    <row r="66" spans="2:14" ht="13.8" thickBot="1" x14ac:dyDescent="0.3"/>
    <row r="67" spans="2:14" ht="24" thickBot="1" x14ac:dyDescent="0.5">
      <c r="B67" s="76" t="s">
        <v>3</v>
      </c>
      <c r="C67" s="77"/>
      <c r="D67" s="66"/>
      <c r="E67" s="1"/>
      <c r="F67" s="9"/>
      <c r="G67" s="51"/>
      <c r="H67" s="9"/>
      <c r="I67" s="51"/>
      <c r="J67" s="19"/>
      <c r="K67" s="58"/>
      <c r="L67" s="1"/>
      <c r="M67" s="58"/>
      <c r="N67" s="45"/>
    </row>
    <row r="68" spans="2:14" ht="40.200000000000003" customHeight="1" thickBot="1" x14ac:dyDescent="0.3">
      <c r="B68" s="23" t="s">
        <v>133</v>
      </c>
      <c r="C68" s="24" t="s">
        <v>134</v>
      </c>
      <c r="D68" s="11" t="s">
        <v>135</v>
      </c>
      <c r="E68" s="2" t="s">
        <v>113</v>
      </c>
      <c r="F68" s="13" t="s">
        <v>118</v>
      </c>
      <c r="G68" s="14"/>
      <c r="H68" s="13" t="s">
        <v>119</v>
      </c>
      <c r="I68" s="15"/>
      <c r="J68" s="13" t="s">
        <v>120</v>
      </c>
      <c r="K68" s="14"/>
      <c r="L68" s="14"/>
      <c r="M68" s="15"/>
      <c r="N68" s="46" t="s">
        <v>141</v>
      </c>
    </row>
    <row r="69" spans="2:14" ht="13.8" thickBot="1" x14ac:dyDescent="0.3">
      <c r="B69" s="23"/>
      <c r="C69" s="24"/>
      <c r="D69" s="24"/>
      <c r="E69" s="25" t="s">
        <v>136</v>
      </c>
      <c r="F69" s="26" t="s">
        <v>114</v>
      </c>
      <c r="G69" s="27"/>
      <c r="H69" s="26" t="s">
        <v>115</v>
      </c>
      <c r="I69" s="27"/>
      <c r="J69" s="28" t="s">
        <v>116</v>
      </c>
      <c r="K69" s="29"/>
      <c r="L69" s="26" t="s">
        <v>117</v>
      </c>
      <c r="M69" s="27"/>
      <c r="N69" s="47"/>
    </row>
    <row r="70" spans="2:14" ht="15" thickBot="1" x14ac:dyDescent="0.35">
      <c r="B70" s="80">
        <v>1</v>
      </c>
      <c r="C70" s="72" t="s">
        <v>30</v>
      </c>
      <c r="D70" s="35" t="s">
        <v>31</v>
      </c>
      <c r="E70" s="61">
        <v>3</v>
      </c>
      <c r="F70" s="36"/>
      <c r="G70" s="53">
        <f>F70/50</f>
        <v>0</v>
      </c>
      <c r="H70" s="36">
        <v>31</v>
      </c>
      <c r="I70" s="53">
        <f>H70/31</f>
        <v>1</v>
      </c>
      <c r="J70" s="36">
        <v>34</v>
      </c>
      <c r="K70" s="60">
        <f>J70/34</f>
        <v>1</v>
      </c>
      <c r="L70" s="36">
        <v>38</v>
      </c>
      <c r="M70" s="60">
        <f>L70/38</f>
        <v>1</v>
      </c>
      <c r="N70" s="49">
        <f>G70+I70+K70+M70</f>
        <v>3</v>
      </c>
    </row>
    <row r="71" spans="2:14" ht="15" thickBot="1" x14ac:dyDescent="0.35">
      <c r="B71" s="81">
        <v>2</v>
      </c>
      <c r="C71" s="73" t="s">
        <v>92</v>
      </c>
      <c r="D71" s="30" t="s">
        <v>81</v>
      </c>
      <c r="E71" s="62">
        <v>2</v>
      </c>
      <c r="F71" s="31"/>
      <c r="G71" s="54">
        <f>F71/50</f>
        <v>0</v>
      </c>
      <c r="H71" s="31"/>
      <c r="I71" s="54">
        <f>H71/50</f>
        <v>0</v>
      </c>
      <c r="J71" s="31">
        <v>22</v>
      </c>
      <c r="K71" s="60">
        <f>J71/34</f>
        <v>0.6470588235294118</v>
      </c>
      <c r="L71" s="31">
        <v>33</v>
      </c>
      <c r="M71" s="60">
        <f>L71/38</f>
        <v>0.86842105263157898</v>
      </c>
      <c r="N71" s="49">
        <f>G71+I71+K71+M71</f>
        <v>1.5154798761609909</v>
      </c>
    </row>
    <row r="72" spans="2:14" ht="15" thickBot="1" x14ac:dyDescent="0.35">
      <c r="B72" s="80">
        <v>3</v>
      </c>
      <c r="C72" s="74" t="s">
        <v>93</v>
      </c>
      <c r="D72" s="32" t="s">
        <v>94</v>
      </c>
      <c r="E72" s="78">
        <v>2</v>
      </c>
      <c r="F72" s="33"/>
      <c r="G72" s="55"/>
      <c r="H72" s="33"/>
      <c r="I72" s="55"/>
      <c r="J72" s="33">
        <v>21</v>
      </c>
      <c r="K72" s="60">
        <f>J72/34</f>
        <v>0.61764705882352944</v>
      </c>
      <c r="L72" s="34">
        <v>23</v>
      </c>
      <c r="M72" s="60">
        <f>L72/38</f>
        <v>0.60526315789473684</v>
      </c>
      <c r="N72" s="49">
        <f>G72+I72+K72+M72</f>
        <v>1.2229102167182662</v>
      </c>
    </row>
    <row r="73" spans="2:14" ht="15" thickBot="1" x14ac:dyDescent="0.35">
      <c r="B73" s="81">
        <v>4</v>
      </c>
      <c r="C73" s="74" t="s">
        <v>95</v>
      </c>
      <c r="D73" s="32" t="s">
        <v>91</v>
      </c>
      <c r="E73" s="78">
        <v>1</v>
      </c>
      <c r="F73" s="33"/>
      <c r="G73" s="55"/>
      <c r="H73" s="33"/>
      <c r="I73" s="55"/>
      <c r="J73" s="33">
        <v>22</v>
      </c>
      <c r="K73" s="60">
        <f>J73/34</f>
        <v>0.6470588235294118</v>
      </c>
      <c r="L73" s="34">
        <v>0</v>
      </c>
      <c r="M73" s="60">
        <f>L73/38</f>
        <v>0</v>
      </c>
      <c r="N73" s="49">
        <f>G73+I73+K73+M73</f>
        <v>0.6470588235294118</v>
      </c>
    </row>
    <row r="74" spans="2:14" ht="15" thickBot="1" x14ac:dyDescent="0.35">
      <c r="B74" s="80">
        <v>5</v>
      </c>
      <c r="C74" s="74" t="s">
        <v>96</v>
      </c>
      <c r="D74" s="32" t="s">
        <v>32</v>
      </c>
      <c r="E74" s="78">
        <v>2</v>
      </c>
      <c r="F74" s="33"/>
      <c r="G74" s="55"/>
      <c r="H74" s="33"/>
      <c r="I74" s="55"/>
      <c r="J74" s="33">
        <v>10</v>
      </c>
      <c r="K74" s="60">
        <f>J74/34</f>
        <v>0.29411764705882354</v>
      </c>
      <c r="L74" s="34">
        <v>11</v>
      </c>
      <c r="M74" s="60">
        <f>L74/38</f>
        <v>0.28947368421052633</v>
      </c>
      <c r="N74" s="49">
        <f>G74+I74+K74+M74</f>
        <v>0.58359133126934992</v>
      </c>
    </row>
    <row r="75" spans="2:14" ht="15" thickBot="1" x14ac:dyDescent="0.35">
      <c r="B75" s="82">
        <v>6</v>
      </c>
      <c r="C75" s="75" t="s">
        <v>95</v>
      </c>
      <c r="D75" s="37" t="s">
        <v>61</v>
      </c>
      <c r="E75" s="79">
        <v>2</v>
      </c>
      <c r="F75" s="38"/>
      <c r="G75" s="56"/>
      <c r="H75" s="38"/>
      <c r="I75" s="56"/>
      <c r="J75" s="38">
        <v>7</v>
      </c>
      <c r="K75" s="60">
        <f>J75/34</f>
        <v>0.20588235294117646</v>
      </c>
      <c r="L75" s="39">
        <v>11</v>
      </c>
      <c r="M75" s="60">
        <f>L75/38</f>
        <v>0.28947368421052633</v>
      </c>
      <c r="N75" s="49">
        <f>G75+I75+K75+M75</f>
        <v>0.49535603715170279</v>
      </c>
    </row>
    <row r="77" spans="2:14" ht="13.8" thickBot="1" x14ac:dyDescent="0.3"/>
    <row r="78" spans="2:14" ht="24" thickBot="1" x14ac:dyDescent="0.5">
      <c r="B78" s="76" t="s">
        <v>2</v>
      </c>
      <c r="C78" s="77"/>
      <c r="D78" s="1"/>
      <c r="E78" s="1"/>
      <c r="F78" s="9"/>
      <c r="G78" s="51"/>
      <c r="H78" s="9"/>
      <c r="I78" s="51"/>
      <c r="J78" s="19"/>
      <c r="K78" s="58"/>
      <c r="L78" s="1"/>
      <c r="M78" s="58"/>
      <c r="N78" s="45"/>
    </row>
    <row r="79" spans="2:14" ht="40.200000000000003" customHeight="1" thickBot="1" x14ac:dyDescent="0.3">
      <c r="B79" s="23" t="s">
        <v>133</v>
      </c>
      <c r="C79" s="24" t="s">
        <v>134</v>
      </c>
      <c r="D79" s="11" t="s">
        <v>135</v>
      </c>
      <c r="E79" s="2" t="s">
        <v>113</v>
      </c>
      <c r="F79" s="13" t="s">
        <v>118</v>
      </c>
      <c r="G79" s="14"/>
      <c r="H79" s="13" t="s">
        <v>119</v>
      </c>
      <c r="I79" s="15"/>
      <c r="J79" s="13" t="s">
        <v>120</v>
      </c>
      <c r="K79" s="14"/>
      <c r="L79" s="14"/>
      <c r="M79" s="15"/>
      <c r="N79" s="46" t="s">
        <v>141</v>
      </c>
    </row>
    <row r="80" spans="2:14" ht="13.8" thickBot="1" x14ac:dyDescent="0.3">
      <c r="B80" s="23"/>
      <c r="C80" s="12"/>
      <c r="D80" s="12"/>
      <c r="E80" s="3" t="s">
        <v>136</v>
      </c>
      <c r="F80" s="16" t="s">
        <v>114</v>
      </c>
      <c r="G80" s="17"/>
      <c r="H80" s="16" t="s">
        <v>115</v>
      </c>
      <c r="I80" s="17"/>
      <c r="J80" s="16" t="s">
        <v>116</v>
      </c>
      <c r="K80" s="17"/>
      <c r="L80" s="16" t="s">
        <v>117</v>
      </c>
      <c r="M80" s="17"/>
      <c r="N80" s="47"/>
    </row>
    <row r="81" spans="2:14" ht="15" thickBot="1" x14ac:dyDescent="0.35">
      <c r="B81" s="80">
        <v>1</v>
      </c>
      <c r="C81" s="64" t="s">
        <v>97</v>
      </c>
      <c r="D81" s="4" t="s">
        <v>98</v>
      </c>
      <c r="E81" s="5">
        <v>2</v>
      </c>
      <c r="F81" s="10"/>
      <c r="G81" s="52"/>
      <c r="H81" s="10"/>
      <c r="I81" s="52"/>
      <c r="J81" s="10">
        <v>25</v>
      </c>
      <c r="K81" s="59">
        <f>J81/25</f>
        <v>1</v>
      </c>
      <c r="L81" s="10">
        <v>25</v>
      </c>
      <c r="M81" s="59">
        <f t="shared" ref="M81:M83" si="0">L81/32</f>
        <v>0.78125</v>
      </c>
      <c r="N81" s="48">
        <f>K81+M81</f>
        <v>1.78125</v>
      </c>
    </row>
    <row r="82" spans="2:14" ht="15" thickBot="1" x14ac:dyDescent="0.35">
      <c r="B82" s="81">
        <v>2</v>
      </c>
      <c r="C82" s="64" t="s">
        <v>99</v>
      </c>
      <c r="D82" s="4" t="s">
        <v>100</v>
      </c>
      <c r="E82" s="5">
        <v>2</v>
      </c>
      <c r="F82" s="10"/>
      <c r="G82" s="52"/>
      <c r="H82" s="10"/>
      <c r="I82" s="52"/>
      <c r="J82" s="10">
        <v>20</v>
      </c>
      <c r="K82" s="59">
        <f t="shared" ref="K82:K84" si="1">J82/25</f>
        <v>0.8</v>
      </c>
      <c r="L82" s="10">
        <v>25</v>
      </c>
      <c r="M82" s="59">
        <f t="shared" si="0"/>
        <v>0.78125</v>
      </c>
      <c r="N82" s="48">
        <f t="shared" ref="N82:N84" si="2">K82+M82</f>
        <v>1.58125</v>
      </c>
    </row>
    <row r="83" spans="2:14" ht="15" thickBot="1" x14ac:dyDescent="0.35">
      <c r="B83" s="81">
        <v>3</v>
      </c>
      <c r="C83" s="64" t="s">
        <v>101</v>
      </c>
      <c r="D83" s="4" t="s">
        <v>102</v>
      </c>
      <c r="E83" s="5">
        <v>2</v>
      </c>
      <c r="F83" s="10"/>
      <c r="G83" s="52"/>
      <c r="H83" s="10"/>
      <c r="I83" s="52"/>
      <c r="J83" s="10">
        <v>19</v>
      </c>
      <c r="K83" s="59">
        <f t="shared" si="1"/>
        <v>0.76</v>
      </c>
      <c r="L83" s="10">
        <v>14</v>
      </c>
      <c r="M83" s="59">
        <f t="shared" si="0"/>
        <v>0.4375</v>
      </c>
      <c r="N83" s="48">
        <f t="shared" si="2"/>
        <v>1.1975</v>
      </c>
    </row>
    <row r="84" spans="2:14" ht="15" thickBot="1" x14ac:dyDescent="0.35">
      <c r="B84" s="82">
        <v>4</v>
      </c>
      <c r="C84" s="64" t="s">
        <v>34</v>
      </c>
      <c r="D84" s="4" t="s">
        <v>35</v>
      </c>
      <c r="E84" s="5">
        <v>1</v>
      </c>
      <c r="F84" s="10"/>
      <c r="G84" s="52"/>
      <c r="H84" s="10"/>
      <c r="I84" s="52"/>
      <c r="J84" s="10">
        <v>0</v>
      </c>
      <c r="K84" s="59">
        <f t="shared" si="1"/>
        <v>0</v>
      </c>
      <c r="L84" s="10">
        <v>32</v>
      </c>
      <c r="M84" s="59">
        <f>L84/32</f>
        <v>1</v>
      </c>
      <c r="N84" s="48">
        <f t="shared" si="2"/>
        <v>1</v>
      </c>
    </row>
    <row r="87" spans="2:14" ht="13.8" thickBot="1" x14ac:dyDescent="0.3"/>
    <row r="88" spans="2:14" ht="24" thickBot="1" x14ac:dyDescent="0.5">
      <c r="B88" s="76" t="s">
        <v>140</v>
      </c>
      <c r="C88" s="77"/>
      <c r="D88" s="1"/>
      <c r="E88" s="1"/>
      <c r="F88" s="9"/>
      <c r="G88" s="51"/>
      <c r="H88" s="9"/>
      <c r="I88" s="51"/>
      <c r="J88" s="19"/>
      <c r="K88" s="58"/>
      <c r="L88" s="1"/>
      <c r="M88" s="58"/>
      <c r="N88" s="45"/>
    </row>
    <row r="89" spans="2:14" ht="40.200000000000003" customHeight="1" thickBot="1" x14ac:dyDescent="0.3">
      <c r="B89" s="23" t="s">
        <v>133</v>
      </c>
      <c r="C89" s="24" t="s">
        <v>134</v>
      </c>
      <c r="D89" s="11" t="s">
        <v>135</v>
      </c>
      <c r="E89" s="2" t="s">
        <v>113</v>
      </c>
      <c r="F89" s="13" t="s">
        <v>118</v>
      </c>
      <c r="G89" s="14"/>
      <c r="H89" s="13" t="s">
        <v>119</v>
      </c>
      <c r="I89" s="15"/>
      <c r="J89" s="13" t="s">
        <v>120</v>
      </c>
      <c r="K89" s="14"/>
      <c r="L89" s="14"/>
      <c r="M89" s="15"/>
      <c r="N89" s="46" t="s">
        <v>141</v>
      </c>
    </row>
    <row r="90" spans="2:14" ht="13.8" thickBot="1" x14ac:dyDescent="0.3">
      <c r="B90" s="23"/>
      <c r="C90" s="12"/>
      <c r="D90" s="12"/>
      <c r="E90" s="3" t="s">
        <v>136</v>
      </c>
      <c r="F90" s="16" t="s">
        <v>114</v>
      </c>
      <c r="G90" s="17"/>
      <c r="H90" s="16" t="s">
        <v>115</v>
      </c>
      <c r="I90" s="17"/>
      <c r="J90" s="16" t="s">
        <v>116</v>
      </c>
      <c r="K90" s="17"/>
      <c r="L90" s="16" t="s">
        <v>117</v>
      </c>
      <c r="M90" s="17"/>
      <c r="N90" s="47"/>
    </row>
    <row r="91" spans="2:14" ht="15" thickBot="1" x14ac:dyDescent="0.35">
      <c r="B91" s="69">
        <v>1</v>
      </c>
      <c r="C91" s="64" t="s">
        <v>9</v>
      </c>
      <c r="D91" s="4" t="s">
        <v>10</v>
      </c>
      <c r="E91" s="5">
        <v>2</v>
      </c>
      <c r="F91" s="10"/>
      <c r="G91" s="52"/>
      <c r="H91" s="10"/>
      <c r="I91" s="52"/>
      <c r="J91" s="10">
        <v>47</v>
      </c>
      <c r="K91" s="59">
        <f>J91/47</f>
        <v>1</v>
      </c>
      <c r="L91" s="10">
        <v>42</v>
      </c>
      <c r="M91" s="59">
        <f>L91/42</f>
        <v>1</v>
      </c>
      <c r="N91" s="48">
        <f>K91+M91</f>
        <v>2</v>
      </c>
    </row>
    <row r="92" spans="2:14" ht="15" thickBot="1" x14ac:dyDescent="0.35">
      <c r="B92" s="70">
        <v>2</v>
      </c>
      <c r="C92" s="64" t="s">
        <v>14</v>
      </c>
      <c r="D92" s="4" t="s">
        <v>21</v>
      </c>
      <c r="E92" s="5">
        <v>2</v>
      </c>
      <c r="F92" s="10"/>
      <c r="G92" s="52"/>
      <c r="H92" s="10"/>
      <c r="I92" s="52"/>
      <c r="J92" s="10">
        <v>35</v>
      </c>
      <c r="K92" s="59">
        <f t="shared" ref="K92:K97" si="3">J92/47</f>
        <v>0.74468085106382975</v>
      </c>
      <c r="L92" s="10">
        <v>33</v>
      </c>
      <c r="M92" s="59">
        <f t="shared" ref="M92:M97" si="4">L92/42</f>
        <v>0.7857142857142857</v>
      </c>
      <c r="N92" s="48">
        <f t="shared" ref="N92:N97" si="5">K92+M92</f>
        <v>1.5303951367781155</v>
      </c>
    </row>
    <row r="93" spans="2:14" ht="15" thickBot="1" x14ac:dyDescent="0.35">
      <c r="B93" s="70">
        <v>3</v>
      </c>
      <c r="C93" s="64" t="s">
        <v>11</v>
      </c>
      <c r="D93" s="4" t="s">
        <v>12</v>
      </c>
      <c r="E93" s="5">
        <v>2</v>
      </c>
      <c r="F93" s="10"/>
      <c r="G93" s="52"/>
      <c r="H93" s="10"/>
      <c r="I93" s="52"/>
      <c r="J93" s="10">
        <v>34</v>
      </c>
      <c r="K93" s="59">
        <f t="shared" si="3"/>
        <v>0.72340425531914898</v>
      </c>
      <c r="L93" s="10">
        <v>34</v>
      </c>
      <c r="M93" s="59">
        <f t="shared" si="4"/>
        <v>0.80952380952380953</v>
      </c>
      <c r="N93" s="48">
        <f t="shared" si="5"/>
        <v>1.5329280648429586</v>
      </c>
    </row>
    <row r="94" spans="2:14" ht="15" thickBot="1" x14ac:dyDescent="0.35">
      <c r="B94" s="70">
        <v>4</v>
      </c>
      <c r="C94" s="64" t="s">
        <v>15</v>
      </c>
      <c r="D94" s="4" t="s">
        <v>16</v>
      </c>
      <c r="E94" s="5">
        <v>2</v>
      </c>
      <c r="F94" s="10"/>
      <c r="G94" s="52"/>
      <c r="H94" s="10"/>
      <c r="I94" s="52"/>
      <c r="J94" s="10">
        <v>29</v>
      </c>
      <c r="K94" s="59">
        <f t="shared" si="3"/>
        <v>0.61702127659574468</v>
      </c>
      <c r="L94" s="10">
        <v>34</v>
      </c>
      <c r="M94" s="59">
        <f t="shared" si="4"/>
        <v>0.80952380952380953</v>
      </c>
      <c r="N94" s="48">
        <f t="shared" si="5"/>
        <v>1.4265450861195541</v>
      </c>
    </row>
    <row r="95" spans="2:14" ht="15" thickBot="1" x14ac:dyDescent="0.35">
      <c r="B95" s="70">
        <v>5</v>
      </c>
      <c r="C95" s="64" t="s">
        <v>103</v>
      </c>
      <c r="D95" s="4" t="s">
        <v>18</v>
      </c>
      <c r="E95" s="5">
        <v>2</v>
      </c>
      <c r="F95" s="10"/>
      <c r="G95" s="52"/>
      <c r="H95" s="10"/>
      <c r="I95" s="52"/>
      <c r="J95" s="10">
        <v>30</v>
      </c>
      <c r="K95" s="59">
        <f t="shared" si="3"/>
        <v>0.63829787234042556</v>
      </c>
      <c r="L95" s="10">
        <v>27</v>
      </c>
      <c r="M95" s="59">
        <f t="shared" si="4"/>
        <v>0.6428571428571429</v>
      </c>
      <c r="N95" s="48">
        <f t="shared" si="5"/>
        <v>1.2811550151975686</v>
      </c>
    </row>
    <row r="96" spans="2:14" ht="15" thickBot="1" x14ac:dyDescent="0.35">
      <c r="B96" s="70">
        <v>6</v>
      </c>
      <c r="C96" s="64" t="s">
        <v>104</v>
      </c>
      <c r="D96" s="4" t="s">
        <v>105</v>
      </c>
      <c r="E96" s="5">
        <v>2</v>
      </c>
      <c r="F96" s="10"/>
      <c r="G96" s="52"/>
      <c r="H96" s="10"/>
      <c r="I96" s="52"/>
      <c r="J96" s="10">
        <v>24</v>
      </c>
      <c r="K96" s="59">
        <f t="shared" si="3"/>
        <v>0.51063829787234039</v>
      </c>
      <c r="L96" s="10">
        <v>25</v>
      </c>
      <c r="M96" s="59">
        <f t="shared" si="4"/>
        <v>0.59523809523809523</v>
      </c>
      <c r="N96" s="48">
        <f t="shared" si="5"/>
        <v>1.1058763931104356</v>
      </c>
    </row>
    <row r="97" spans="2:14" ht="15" thickBot="1" x14ac:dyDescent="0.35">
      <c r="B97" s="71">
        <v>7</v>
      </c>
      <c r="C97" s="64" t="s">
        <v>19</v>
      </c>
      <c r="D97" s="4" t="s">
        <v>20</v>
      </c>
      <c r="E97" s="5">
        <v>2</v>
      </c>
      <c r="F97" s="10"/>
      <c r="G97" s="52"/>
      <c r="H97" s="10"/>
      <c r="I97" s="52"/>
      <c r="J97" s="10">
        <v>18</v>
      </c>
      <c r="K97" s="59">
        <f t="shared" si="3"/>
        <v>0.38297872340425532</v>
      </c>
      <c r="L97" s="10">
        <v>13</v>
      </c>
      <c r="M97" s="59">
        <f t="shared" si="4"/>
        <v>0.30952380952380953</v>
      </c>
      <c r="N97" s="48">
        <f t="shared" si="5"/>
        <v>0.69250253292806485</v>
      </c>
    </row>
  </sheetData>
  <mergeCells count="60">
    <mergeCell ref="B3:C3"/>
    <mergeCell ref="B52:C52"/>
    <mergeCell ref="B67:C67"/>
    <mergeCell ref="B78:C78"/>
    <mergeCell ref="B88:C88"/>
    <mergeCell ref="N4:N5"/>
    <mergeCell ref="N53:N54"/>
    <mergeCell ref="N68:N69"/>
    <mergeCell ref="N79:N80"/>
    <mergeCell ref="N89:N90"/>
    <mergeCell ref="J89:M89"/>
    <mergeCell ref="F90:G90"/>
    <mergeCell ref="H90:I90"/>
    <mergeCell ref="J90:K90"/>
    <mergeCell ref="L90:M90"/>
    <mergeCell ref="B89:B90"/>
    <mergeCell ref="C89:C90"/>
    <mergeCell ref="D89:D90"/>
    <mergeCell ref="F89:G89"/>
    <mergeCell ref="H89:I89"/>
    <mergeCell ref="J79:M79"/>
    <mergeCell ref="F80:G80"/>
    <mergeCell ref="H80:I80"/>
    <mergeCell ref="J80:K80"/>
    <mergeCell ref="L80:M80"/>
    <mergeCell ref="B79:B80"/>
    <mergeCell ref="C79:C80"/>
    <mergeCell ref="D79:D80"/>
    <mergeCell ref="F79:G79"/>
    <mergeCell ref="H79:I79"/>
    <mergeCell ref="F68:G68"/>
    <mergeCell ref="H68:I68"/>
    <mergeCell ref="J68:M68"/>
    <mergeCell ref="F69:G69"/>
    <mergeCell ref="H69:I69"/>
    <mergeCell ref="J69:K69"/>
    <mergeCell ref="L69:M69"/>
    <mergeCell ref="B4:B5"/>
    <mergeCell ref="C4:C5"/>
    <mergeCell ref="D4:D5"/>
    <mergeCell ref="B68:B69"/>
    <mergeCell ref="C68:C69"/>
    <mergeCell ref="D68:D69"/>
    <mergeCell ref="J4:M4"/>
    <mergeCell ref="F5:G5"/>
    <mergeCell ref="H5:I5"/>
    <mergeCell ref="F4:G4"/>
    <mergeCell ref="H4:I4"/>
    <mergeCell ref="J5:K5"/>
    <mergeCell ref="L5:M5"/>
    <mergeCell ref="B53:B54"/>
    <mergeCell ref="C53:C54"/>
    <mergeCell ref="D53:D54"/>
    <mergeCell ref="F53:G53"/>
    <mergeCell ref="J53:M53"/>
    <mergeCell ref="F54:G54"/>
    <mergeCell ref="H53:I53"/>
    <mergeCell ref="H54:I54"/>
    <mergeCell ref="J54:K54"/>
    <mergeCell ref="L54:M54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Celkovo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Jakub</dc:creator>
  <cp:lastModifiedBy>Stevo</cp:lastModifiedBy>
  <cp:lastPrinted>2022-10-24T19:31:49Z</cp:lastPrinted>
  <dcterms:created xsi:type="dcterms:W3CDTF">2017-10-03T21:39:02Z</dcterms:created>
  <dcterms:modified xsi:type="dcterms:W3CDTF">2022-10-25T10:18:13Z</dcterms:modified>
</cp:coreProperties>
</file>